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0" yWindow="0" windowWidth="20490" windowHeight="7065" firstSheet="7" activeTab="12"/>
  </bookViews>
  <sheets>
    <sheet name="F 2 suv" sheetId="8" r:id="rId1"/>
    <sheet name="F 2 suv." sheetId="7" r:id="rId2"/>
    <sheet name="F 2 SB 9211" sheetId="3" r:id="rId3"/>
    <sheet name="F 2 SB 1.3.3.22" sheetId="4" r:id="rId4"/>
    <sheet name="F 2 SB 1.4.4.28" sheetId="5" r:id="rId5"/>
    <sheet name="F 2 SB 9611" sheetId="6" r:id="rId6"/>
    <sheet name="F 2 ML" sheetId="1" r:id="rId7"/>
    <sheet name="F 2 S" sheetId="2" r:id="rId8"/>
    <sheet name="Pažyma apie pajamas" sheetId="9" r:id="rId9"/>
    <sheet name="F S7" sheetId="10" r:id="rId10"/>
    <sheet name="9 priedas" sheetId="12" r:id="rId11"/>
    <sheet name="9 priedo pažyma" sheetId="11" r:id="rId12"/>
    <sheet name="Sukauptų FS pažyma" sheetId="14" r:id="rId13"/>
    <sheet name="Gautų FS pažyma" sheetId="13" r:id="rId14"/>
    <sheet name="Kontingentai " sheetId="15" r:id="rId15"/>
  </sheets>
  <calcPr calcId="152511"/>
</workbook>
</file>

<file path=xl/calcChain.xml><?xml version="1.0" encoding="utf-8"?>
<calcChain xmlns="http://schemas.openxmlformats.org/spreadsheetml/2006/main">
  <c r="R39" i="15" l="1"/>
  <c r="Q39" i="15"/>
  <c r="P39" i="15"/>
  <c r="O39" i="15"/>
  <c r="N39" i="15"/>
  <c r="M39" i="15"/>
  <c r="K39" i="15"/>
  <c r="J39" i="15"/>
  <c r="I39" i="15"/>
  <c r="H39" i="15"/>
  <c r="G39" i="15"/>
  <c r="F39" i="15"/>
  <c r="E39" i="15"/>
  <c r="D39" i="15"/>
  <c r="C39" i="15"/>
  <c r="B39" i="15"/>
  <c r="R38" i="15"/>
  <c r="Q38" i="15"/>
  <c r="P38" i="15"/>
  <c r="O38" i="15"/>
  <c r="N38" i="15"/>
  <c r="M38" i="15"/>
  <c r="K38" i="15"/>
  <c r="J38" i="15"/>
  <c r="I38" i="15"/>
  <c r="H38" i="15"/>
  <c r="G38" i="15"/>
  <c r="F38" i="15"/>
  <c r="E38" i="15"/>
  <c r="D38" i="15"/>
  <c r="C38" i="15"/>
  <c r="B38" i="15"/>
  <c r="R37" i="15"/>
  <c r="Q37" i="15"/>
  <c r="P37" i="15"/>
  <c r="O37" i="15"/>
  <c r="N37" i="15"/>
  <c r="M37" i="15"/>
  <c r="K37" i="15"/>
  <c r="J37" i="15"/>
  <c r="I37" i="15"/>
  <c r="H37" i="15"/>
  <c r="C37" i="15"/>
  <c r="B37" i="15"/>
  <c r="R36" i="15"/>
  <c r="Q36" i="15"/>
  <c r="P36" i="15"/>
  <c r="O36" i="15"/>
  <c r="N36" i="15"/>
  <c r="M36" i="15"/>
  <c r="K36" i="15"/>
  <c r="J36" i="15"/>
  <c r="I36" i="15"/>
  <c r="H36" i="15"/>
  <c r="C36" i="15"/>
  <c r="B36" i="15"/>
  <c r="R35" i="15"/>
  <c r="Q35" i="15"/>
  <c r="P35" i="15"/>
  <c r="O35" i="15"/>
  <c r="N35" i="15"/>
  <c r="M35" i="15"/>
  <c r="K35" i="15"/>
  <c r="J35" i="15"/>
  <c r="I35" i="15"/>
  <c r="H35" i="15"/>
  <c r="C35" i="15"/>
  <c r="B35" i="15"/>
  <c r="R34" i="15"/>
  <c r="Q34" i="15"/>
  <c r="P34" i="15"/>
  <c r="O34" i="15"/>
  <c r="N34" i="15"/>
  <c r="M34" i="15"/>
  <c r="K34" i="15"/>
  <c r="J34" i="15"/>
  <c r="I34" i="15"/>
  <c r="H34" i="15"/>
  <c r="C34" i="15"/>
  <c r="B34" i="15"/>
  <c r="S33" i="15"/>
  <c r="L33" i="15"/>
  <c r="S32" i="15"/>
  <c r="L32" i="15"/>
  <c r="S31" i="15"/>
  <c r="L31" i="15"/>
  <c r="S30" i="15"/>
  <c r="L30" i="15"/>
  <c r="S29" i="15"/>
  <c r="L29" i="15"/>
  <c r="S28" i="15"/>
  <c r="L28" i="15"/>
  <c r="S27" i="15"/>
  <c r="L27" i="15"/>
  <c r="S26" i="15"/>
  <c r="L26" i="15"/>
  <c r="S25" i="15"/>
  <c r="L25" i="15"/>
  <c r="S24" i="15"/>
  <c r="L24" i="15"/>
  <c r="S23" i="15"/>
  <c r="L23" i="15"/>
  <c r="S22" i="15"/>
  <c r="L22" i="15"/>
  <c r="S21" i="15"/>
  <c r="L21" i="15"/>
  <c r="G21" i="15"/>
  <c r="G35" i="15" s="1"/>
  <c r="F21" i="15"/>
  <c r="F37" i="15" s="1"/>
  <c r="E21" i="15"/>
  <c r="E37" i="15" s="1"/>
  <c r="D21" i="15"/>
  <c r="D37" i="15" s="1"/>
  <c r="S20" i="15"/>
  <c r="L20" i="15"/>
  <c r="G20" i="15"/>
  <c r="G36" i="15" s="1"/>
  <c r="F20" i="15"/>
  <c r="F36" i="15" s="1"/>
  <c r="E20" i="15"/>
  <c r="E34" i="15" s="1"/>
  <c r="D20" i="15"/>
  <c r="D36" i="15" s="1"/>
  <c r="L38" i="15" l="1"/>
  <c r="L36" i="15"/>
  <c r="L34" i="15"/>
  <c r="L39" i="15"/>
  <c r="L35" i="15"/>
  <c r="L37" i="15"/>
  <c r="S34" i="15"/>
  <c r="S36" i="15"/>
  <c r="S38" i="15"/>
  <c r="S39" i="15"/>
  <c r="S35" i="15"/>
  <c r="S37" i="15"/>
  <c r="G37" i="15"/>
  <c r="E36" i="15"/>
  <c r="F34" i="15"/>
  <c r="D35" i="15"/>
  <c r="G34" i="15"/>
  <c r="E35" i="15"/>
  <c r="D34" i="15"/>
  <c r="F35" i="15"/>
  <c r="H25" i="14"/>
  <c r="H20" i="14"/>
  <c r="H21" i="13" l="1"/>
  <c r="H18" i="13"/>
  <c r="K82" i="12" l="1"/>
  <c r="K81" i="12" s="1"/>
  <c r="J82" i="12"/>
  <c r="I82" i="12"/>
  <c r="I81" i="12" s="1"/>
  <c r="J81" i="12"/>
  <c r="K75" i="12"/>
  <c r="K74" i="12" s="1"/>
  <c r="J75" i="12"/>
  <c r="J74" i="12" s="1"/>
  <c r="I75" i="12"/>
  <c r="I74" i="12" s="1"/>
  <c r="K69" i="12"/>
  <c r="J69" i="12"/>
  <c r="I69" i="12"/>
  <c r="K66" i="12"/>
  <c r="K65" i="12" s="1"/>
  <c r="J66" i="12"/>
  <c r="J65" i="12" s="1"/>
  <c r="I66" i="12"/>
  <c r="I65" i="12"/>
  <c r="K59" i="12"/>
  <c r="J59" i="12"/>
  <c r="I59" i="12"/>
  <c r="K54" i="12"/>
  <c r="J54" i="12"/>
  <c r="I54" i="12"/>
  <c r="K51" i="12"/>
  <c r="J51" i="12"/>
  <c r="I51" i="12"/>
  <c r="K48" i="12"/>
  <c r="K47" i="12" s="1"/>
  <c r="J48" i="12"/>
  <c r="J47" i="12" s="1"/>
  <c r="I48" i="12"/>
  <c r="I47" i="12" s="1"/>
  <c r="K43" i="12"/>
  <c r="K42" i="12" s="1"/>
  <c r="J43" i="12"/>
  <c r="I43" i="12"/>
  <c r="I42" i="12" s="1"/>
  <c r="J42" i="12"/>
  <c r="K39" i="12"/>
  <c r="J39" i="12"/>
  <c r="I39" i="12"/>
  <c r="K37" i="12"/>
  <c r="J37" i="12"/>
  <c r="I37" i="12"/>
  <c r="K32" i="12"/>
  <c r="K31" i="12" s="1"/>
  <c r="J32" i="12"/>
  <c r="I32" i="12"/>
  <c r="I31" i="12" s="1"/>
  <c r="I30" i="12" s="1"/>
  <c r="I90" i="12" s="1"/>
  <c r="J31" i="12"/>
  <c r="J30" i="12" s="1"/>
  <c r="J90" i="12" s="1"/>
  <c r="K30" i="12" l="1"/>
  <c r="K90" i="12" s="1"/>
  <c r="C46" i="11"/>
  <c r="C45" i="11"/>
  <c r="C44" i="11"/>
  <c r="C43" i="11"/>
  <c r="C42" i="11"/>
  <c r="C41" i="11"/>
  <c r="C40" i="11"/>
  <c r="C39" i="11"/>
  <c r="C38" i="11"/>
  <c r="C37" i="11"/>
  <c r="H35" i="11"/>
  <c r="G35" i="11"/>
  <c r="F35" i="11"/>
  <c r="E35" i="11"/>
  <c r="D35" i="11"/>
  <c r="C35" i="11" s="1"/>
  <c r="C34" i="11"/>
  <c r="C33" i="11"/>
  <c r="C32" i="11"/>
  <c r="C31" i="11"/>
  <c r="C30" i="11"/>
  <c r="C29" i="11"/>
  <c r="C28" i="11"/>
  <c r="C27" i="11"/>
  <c r="C26" i="11"/>
  <c r="C25" i="11"/>
  <c r="H24" i="11"/>
  <c r="H47" i="11" s="1"/>
  <c r="G24" i="11"/>
  <c r="G47" i="11" s="1"/>
  <c r="F24" i="11"/>
  <c r="F47" i="11" s="1"/>
  <c r="E24" i="11"/>
  <c r="E47" i="11" s="1"/>
  <c r="C23" i="11"/>
  <c r="C22" i="11"/>
  <c r="C21" i="11"/>
  <c r="C20" i="11"/>
  <c r="D24" i="11" l="1"/>
  <c r="D47" i="11" s="1"/>
  <c r="C47" i="11" s="1"/>
  <c r="H24" i="9"/>
  <c r="C24" i="11" l="1"/>
  <c r="G27" i="10"/>
  <c r="F27" i="10"/>
  <c r="E27" i="10"/>
  <c r="D27" i="10"/>
  <c r="H23" i="10"/>
  <c r="H27" i="10" s="1"/>
  <c r="H22" i="10"/>
  <c r="J24" i="9" l="1"/>
  <c r="J22" i="9"/>
  <c r="L22" i="9" s="1"/>
  <c r="L27" i="9" s="1"/>
  <c r="N24" i="9"/>
  <c r="H22" i="9"/>
  <c r="N22" i="9" s="1"/>
  <c r="F27" i="9"/>
  <c r="E27" i="9"/>
  <c r="N26" i="9"/>
  <c r="N25" i="9"/>
  <c r="L24" i="9"/>
  <c r="N23" i="9"/>
  <c r="N29" i="9" l="1"/>
  <c r="J27" i="9"/>
  <c r="H27" i="9"/>
  <c r="L357" i="8"/>
  <c r="K357" i="8"/>
  <c r="J357" i="8"/>
  <c r="I357" i="8"/>
  <c r="L356" i="8"/>
  <c r="K356" i="8"/>
  <c r="J356" i="8"/>
  <c r="I356" i="8"/>
  <c r="L354" i="8"/>
  <c r="K354" i="8"/>
  <c r="J354" i="8"/>
  <c r="I354" i="8"/>
  <c r="L353" i="8"/>
  <c r="K353" i="8"/>
  <c r="J353" i="8"/>
  <c r="I353" i="8"/>
  <c r="L351" i="8"/>
  <c r="K351" i="8"/>
  <c r="J351" i="8"/>
  <c r="I351" i="8"/>
  <c r="I350" i="8" s="1"/>
  <c r="L350" i="8"/>
  <c r="K350" i="8"/>
  <c r="J350" i="8"/>
  <c r="L347" i="8"/>
  <c r="K347" i="8"/>
  <c r="J347" i="8"/>
  <c r="I347" i="8"/>
  <c r="I346" i="8" s="1"/>
  <c r="L346" i="8"/>
  <c r="K346" i="8"/>
  <c r="J346" i="8"/>
  <c r="L343" i="8"/>
  <c r="K343" i="8"/>
  <c r="J343" i="8"/>
  <c r="I343" i="8"/>
  <c r="I342" i="8" s="1"/>
  <c r="L342" i="8"/>
  <c r="K342" i="8"/>
  <c r="J342" i="8"/>
  <c r="L339" i="8"/>
  <c r="K339" i="8"/>
  <c r="J339" i="8"/>
  <c r="I339" i="8"/>
  <c r="I338" i="8" s="1"/>
  <c r="L338" i="8"/>
  <c r="K338" i="8"/>
  <c r="J338" i="8"/>
  <c r="L335" i="8"/>
  <c r="K335" i="8"/>
  <c r="J335" i="8"/>
  <c r="I335" i="8"/>
  <c r="L332" i="8"/>
  <c r="K332" i="8"/>
  <c r="J332" i="8"/>
  <c r="I332" i="8"/>
  <c r="L330" i="8"/>
  <c r="K330" i="8"/>
  <c r="J330" i="8"/>
  <c r="I330" i="8"/>
  <c r="L329" i="8"/>
  <c r="K329" i="8"/>
  <c r="J329" i="8"/>
  <c r="I329" i="8"/>
  <c r="L328" i="8"/>
  <c r="K328" i="8"/>
  <c r="J328" i="8"/>
  <c r="L325" i="8"/>
  <c r="K325" i="8"/>
  <c r="J325" i="8"/>
  <c r="I325" i="8"/>
  <c r="I324" i="8" s="1"/>
  <c r="L324" i="8"/>
  <c r="K324" i="8"/>
  <c r="J324" i="8"/>
  <c r="L322" i="8"/>
  <c r="K322" i="8"/>
  <c r="J322" i="8"/>
  <c r="I322" i="8"/>
  <c r="I321" i="8" s="1"/>
  <c r="L321" i="8"/>
  <c r="K321" i="8"/>
  <c r="J321" i="8"/>
  <c r="L319" i="8"/>
  <c r="K319" i="8"/>
  <c r="J319" i="8"/>
  <c r="I319" i="8"/>
  <c r="I318" i="8" s="1"/>
  <c r="L318" i="8"/>
  <c r="K318" i="8"/>
  <c r="J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I310" i="8" s="1"/>
  <c r="L310" i="8"/>
  <c r="K310" i="8"/>
  <c r="J310" i="8"/>
  <c r="L307" i="8"/>
  <c r="K307" i="8"/>
  <c r="J307" i="8"/>
  <c r="I307" i="8"/>
  <c r="I306" i="8" s="1"/>
  <c r="L306" i="8"/>
  <c r="K306" i="8"/>
  <c r="J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I297" i="8" s="1"/>
  <c r="L297" i="8"/>
  <c r="K297" i="8"/>
  <c r="J297" i="8"/>
  <c r="L296" i="8"/>
  <c r="K296" i="8"/>
  <c r="J296" i="8"/>
  <c r="L295" i="8"/>
  <c r="K295" i="8"/>
  <c r="J295" i="8"/>
  <c r="L292" i="8"/>
  <c r="K292" i="8"/>
  <c r="J292" i="8"/>
  <c r="I292" i="8"/>
  <c r="I291" i="8" s="1"/>
  <c r="L291" i="8"/>
  <c r="K291" i="8"/>
  <c r="J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I285" i="8" s="1"/>
  <c r="L285" i="8"/>
  <c r="K285" i="8"/>
  <c r="J285" i="8"/>
  <c r="L282" i="8"/>
  <c r="K282" i="8"/>
  <c r="J282" i="8"/>
  <c r="I282" i="8"/>
  <c r="I281" i="8" s="1"/>
  <c r="L281" i="8"/>
  <c r="K281" i="8"/>
  <c r="J281" i="8"/>
  <c r="L278" i="8"/>
  <c r="K278" i="8"/>
  <c r="J278" i="8"/>
  <c r="I278" i="8"/>
  <c r="I277" i="8" s="1"/>
  <c r="L277" i="8"/>
  <c r="K277" i="8"/>
  <c r="J277" i="8"/>
  <c r="L274" i="8"/>
  <c r="K274" i="8"/>
  <c r="J274" i="8"/>
  <c r="I274" i="8"/>
  <c r="I273" i="8" s="1"/>
  <c r="L273" i="8"/>
  <c r="K273" i="8"/>
  <c r="J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K264" i="8"/>
  <c r="J264" i="8"/>
  <c r="I264" i="8"/>
  <c r="L263" i="8"/>
  <c r="K263" i="8"/>
  <c r="J263" i="8"/>
  <c r="L260" i="8"/>
  <c r="K260" i="8"/>
  <c r="J260" i="8"/>
  <c r="I260" i="8"/>
  <c r="L259" i="8"/>
  <c r="K259" i="8"/>
  <c r="J259" i="8"/>
  <c r="I259" i="8"/>
  <c r="L257" i="8"/>
  <c r="K257" i="8"/>
  <c r="J257" i="8"/>
  <c r="I257" i="8"/>
  <c r="I256" i="8" s="1"/>
  <c r="L256" i="8"/>
  <c r="K256" i="8"/>
  <c r="J256" i="8"/>
  <c r="L254" i="8"/>
  <c r="K254" i="8"/>
  <c r="J254" i="8"/>
  <c r="I254" i="8"/>
  <c r="I253" i="8" s="1"/>
  <c r="L253" i="8"/>
  <c r="K253" i="8"/>
  <c r="J253" i="8"/>
  <c r="L250" i="8"/>
  <c r="K250" i="8"/>
  <c r="J250" i="8"/>
  <c r="I250" i="8"/>
  <c r="I249" i="8" s="1"/>
  <c r="L249" i="8"/>
  <c r="K249" i="8"/>
  <c r="J249" i="8"/>
  <c r="L246" i="8"/>
  <c r="K246" i="8"/>
  <c r="J246" i="8"/>
  <c r="I246" i="8"/>
  <c r="I245" i="8" s="1"/>
  <c r="L245" i="8"/>
  <c r="K245" i="8"/>
  <c r="J245" i="8"/>
  <c r="L242" i="8"/>
  <c r="K242" i="8"/>
  <c r="J242" i="8"/>
  <c r="I242" i="8"/>
  <c r="I241" i="8" s="1"/>
  <c r="L241" i="8"/>
  <c r="K241" i="8"/>
  <c r="J241" i="8"/>
  <c r="L238" i="8"/>
  <c r="K238" i="8"/>
  <c r="J238" i="8"/>
  <c r="I238" i="8"/>
  <c r="L235" i="8"/>
  <c r="K235" i="8"/>
  <c r="J235" i="8"/>
  <c r="I235" i="8"/>
  <c r="L233" i="8"/>
  <c r="K233" i="8"/>
  <c r="J233" i="8"/>
  <c r="I233" i="8"/>
  <c r="I232" i="8" s="1"/>
  <c r="I231" i="8" s="1"/>
  <c r="L232" i="8"/>
  <c r="K232" i="8"/>
  <c r="J232" i="8"/>
  <c r="L231" i="8"/>
  <c r="K231" i="8"/>
  <c r="J231" i="8"/>
  <c r="L230" i="8"/>
  <c r="K230" i="8"/>
  <c r="J230" i="8"/>
  <c r="L226" i="8"/>
  <c r="K226" i="8"/>
  <c r="J226" i="8"/>
  <c r="I226" i="8"/>
  <c r="I225" i="8" s="1"/>
  <c r="I224" i="8" s="1"/>
  <c r="L225" i="8"/>
  <c r="K225" i="8"/>
  <c r="J225" i="8"/>
  <c r="L224" i="8"/>
  <c r="K224" i="8"/>
  <c r="J224" i="8"/>
  <c r="L222" i="8"/>
  <c r="K222" i="8"/>
  <c r="J222" i="8"/>
  <c r="I222" i="8"/>
  <c r="I221" i="8" s="1"/>
  <c r="I220" i="8" s="1"/>
  <c r="L221" i="8"/>
  <c r="K221" i="8"/>
  <c r="J221" i="8"/>
  <c r="L220" i="8"/>
  <c r="K220" i="8"/>
  <c r="J220" i="8"/>
  <c r="L213" i="8"/>
  <c r="K213" i="8"/>
  <c r="J213" i="8"/>
  <c r="I213" i="8"/>
  <c r="I212" i="8" s="1"/>
  <c r="L212" i="8"/>
  <c r="K212" i="8"/>
  <c r="J212" i="8"/>
  <c r="L210" i="8"/>
  <c r="K210" i="8"/>
  <c r="J210" i="8"/>
  <c r="I210" i="8"/>
  <c r="L209" i="8"/>
  <c r="K209" i="8"/>
  <c r="J209" i="8"/>
  <c r="I209" i="8"/>
  <c r="I208" i="8" s="1"/>
  <c r="L208" i="8"/>
  <c r="K208" i="8"/>
  <c r="J208" i="8"/>
  <c r="L203" i="8"/>
  <c r="K203" i="8"/>
  <c r="J203" i="8"/>
  <c r="I203" i="8"/>
  <c r="I202" i="8" s="1"/>
  <c r="I201" i="8" s="1"/>
  <c r="L202" i="8"/>
  <c r="K202" i="8"/>
  <c r="J202" i="8"/>
  <c r="L201" i="8"/>
  <c r="K201" i="8"/>
  <c r="J201" i="8"/>
  <c r="L199" i="8"/>
  <c r="K199" i="8"/>
  <c r="J199" i="8"/>
  <c r="I199" i="8"/>
  <c r="L198" i="8"/>
  <c r="K198" i="8"/>
  <c r="J198" i="8"/>
  <c r="I198" i="8"/>
  <c r="L194" i="8"/>
  <c r="K194" i="8"/>
  <c r="J194" i="8"/>
  <c r="I194" i="8"/>
  <c r="I193" i="8" s="1"/>
  <c r="L193" i="8"/>
  <c r="K193" i="8"/>
  <c r="J193" i="8"/>
  <c r="P188" i="8"/>
  <c r="O188" i="8"/>
  <c r="N188" i="8"/>
  <c r="M188" i="8"/>
  <c r="L188" i="8"/>
  <c r="K188" i="8"/>
  <c r="J188" i="8"/>
  <c r="I188" i="8"/>
  <c r="I187" i="8" s="1"/>
  <c r="L187" i="8"/>
  <c r="K187" i="8"/>
  <c r="J187" i="8"/>
  <c r="L183" i="8"/>
  <c r="K183" i="8"/>
  <c r="J183" i="8"/>
  <c r="I183" i="8"/>
  <c r="I182" i="8" s="1"/>
  <c r="L182" i="8"/>
  <c r="K182" i="8"/>
  <c r="J182" i="8"/>
  <c r="L180" i="8"/>
  <c r="K180" i="8"/>
  <c r="J180" i="8"/>
  <c r="I180" i="8"/>
  <c r="L179" i="8"/>
  <c r="K179" i="8"/>
  <c r="J179" i="8"/>
  <c r="I179" i="8"/>
  <c r="L178" i="8"/>
  <c r="K178" i="8"/>
  <c r="J178" i="8"/>
  <c r="L177" i="8"/>
  <c r="K177" i="8"/>
  <c r="J177" i="8"/>
  <c r="L176" i="8"/>
  <c r="K176" i="8"/>
  <c r="J176" i="8"/>
  <c r="L172" i="8"/>
  <c r="K172" i="8"/>
  <c r="J172" i="8"/>
  <c r="I172" i="8"/>
  <c r="I171" i="8" s="1"/>
  <c r="L171" i="8"/>
  <c r="K171" i="8"/>
  <c r="J171" i="8"/>
  <c r="L167" i="8"/>
  <c r="K167" i="8"/>
  <c r="J167" i="8"/>
  <c r="I167" i="8"/>
  <c r="I166" i="8" s="1"/>
  <c r="I165" i="8" s="1"/>
  <c r="L166" i="8"/>
  <c r="K166" i="8"/>
  <c r="J166" i="8"/>
  <c r="L165" i="8"/>
  <c r="K165" i="8"/>
  <c r="J165" i="8"/>
  <c r="L163" i="8"/>
  <c r="K163" i="8"/>
  <c r="J163" i="8"/>
  <c r="I163" i="8"/>
  <c r="L162" i="8"/>
  <c r="K162" i="8"/>
  <c r="J162" i="8"/>
  <c r="I162" i="8"/>
  <c r="I161" i="8" s="1"/>
  <c r="I160" i="8" s="1"/>
  <c r="L161" i="8"/>
  <c r="K161" i="8"/>
  <c r="J161" i="8"/>
  <c r="L160" i="8"/>
  <c r="K160" i="8"/>
  <c r="J160" i="8"/>
  <c r="L158" i="8"/>
  <c r="K158" i="8"/>
  <c r="J158" i="8"/>
  <c r="I158" i="8"/>
  <c r="I157" i="8" s="1"/>
  <c r="L157" i="8"/>
  <c r="K157" i="8"/>
  <c r="J157" i="8"/>
  <c r="L153" i="8"/>
  <c r="K153" i="8"/>
  <c r="J153" i="8"/>
  <c r="I153" i="8"/>
  <c r="I152" i="8" s="1"/>
  <c r="L152" i="8"/>
  <c r="K152" i="8"/>
  <c r="J152" i="8"/>
  <c r="L151" i="8"/>
  <c r="K151" i="8"/>
  <c r="J151" i="8"/>
  <c r="L150" i="8"/>
  <c r="K150" i="8"/>
  <c r="J150" i="8"/>
  <c r="L147" i="8"/>
  <c r="K147" i="8"/>
  <c r="J147" i="8"/>
  <c r="I147" i="8"/>
  <c r="I146" i="8" s="1"/>
  <c r="I145" i="8" s="1"/>
  <c r="L146" i="8"/>
  <c r="K146" i="8"/>
  <c r="J146" i="8"/>
  <c r="L145" i="8"/>
  <c r="K145" i="8"/>
  <c r="J145" i="8"/>
  <c r="L143" i="8"/>
  <c r="K143" i="8"/>
  <c r="J143" i="8"/>
  <c r="I143" i="8"/>
  <c r="I142" i="8" s="1"/>
  <c r="L142" i="8"/>
  <c r="K142" i="8"/>
  <c r="J142" i="8"/>
  <c r="L139" i="8"/>
  <c r="K139" i="8"/>
  <c r="J139" i="8"/>
  <c r="I139" i="8"/>
  <c r="I138" i="8" s="1"/>
  <c r="I137" i="8" s="1"/>
  <c r="L138" i="8"/>
  <c r="K138" i="8"/>
  <c r="J138" i="8"/>
  <c r="L137" i="8"/>
  <c r="K137" i="8"/>
  <c r="J137" i="8"/>
  <c r="L134" i="8"/>
  <c r="K134" i="8"/>
  <c r="J134" i="8"/>
  <c r="I134" i="8"/>
  <c r="I133" i="8" s="1"/>
  <c r="I132" i="8" s="1"/>
  <c r="L133" i="8"/>
  <c r="K133" i="8"/>
  <c r="J133" i="8"/>
  <c r="L132" i="8"/>
  <c r="K132" i="8"/>
  <c r="J132" i="8"/>
  <c r="L131" i="8"/>
  <c r="K131" i="8"/>
  <c r="J131" i="8"/>
  <c r="L129" i="8"/>
  <c r="K129" i="8"/>
  <c r="J129" i="8"/>
  <c r="I129" i="8"/>
  <c r="I128" i="8" s="1"/>
  <c r="I127" i="8" s="1"/>
  <c r="L128" i="8"/>
  <c r="K128" i="8"/>
  <c r="J128" i="8"/>
  <c r="L127" i="8"/>
  <c r="K127" i="8"/>
  <c r="J127" i="8"/>
  <c r="L125" i="8"/>
  <c r="K125" i="8"/>
  <c r="J125" i="8"/>
  <c r="I125" i="8"/>
  <c r="I124" i="8" s="1"/>
  <c r="I123" i="8" s="1"/>
  <c r="L124" i="8"/>
  <c r="K124" i="8"/>
  <c r="J124" i="8"/>
  <c r="L123" i="8"/>
  <c r="K123" i="8"/>
  <c r="J123" i="8"/>
  <c r="L121" i="8"/>
  <c r="K121" i="8"/>
  <c r="J121" i="8"/>
  <c r="I121" i="8"/>
  <c r="L120" i="8"/>
  <c r="K120" i="8"/>
  <c r="J120" i="8"/>
  <c r="I120" i="8"/>
  <c r="I119" i="8" s="1"/>
  <c r="L119" i="8"/>
  <c r="K119" i="8"/>
  <c r="J119" i="8"/>
  <c r="L117" i="8"/>
  <c r="K117" i="8"/>
  <c r="J117" i="8"/>
  <c r="I117" i="8"/>
  <c r="I116" i="8" s="1"/>
  <c r="I115" i="8" s="1"/>
  <c r="L116" i="8"/>
  <c r="K116" i="8"/>
  <c r="J116" i="8"/>
  <c r="L115" i="8"/>
  <c r="K115" i="8"/>
  <c r="J115" i="8"/>
  <c r="L112" i="8"/>
  <c r="K112" i="8"/>
  <c r="J112" i="8"/>
  <c r="I112" i="8"/>
  <c r="I111" i="8" s="1"/>
  <c r="I110" i="8" s="1"/>
  <c r="L111" i="8"/>
  <c r="K111" i="8"/>
  <c r="J111" i="8"/>
  <c r="L110" i="8"/>
  <c r="K110" i="8"/>
  <c r="J110" i="8"/>
  <c r="L109" i="8"/>
  <c r="K109" i="8"/>
  <c r="J109" i="8"/>
  <c r="L106" i="8"/>
  <c r="K106" i="8"/>
  <c r="J106" i="8"/>
  <c r="I106" i="8"/>
  <c r="I105" i="8" s="1"/>
  <c r="L105" i="8"/>
  <c r="K105" i="8"/>
  <c r="J105" i="8"/>
  <c r="L102" i="8"/>
  <c r="K102" i="8"/>
  <c r="J102" i="8"/>
  <c r="I102" i="8"/>
  <c r="L101" i="8"/>
  <c r="K101" i="8"/>
  <c r="J101" i="8"/>
  <c r="I101" i="8"/>
  <c r="L100" i="8"/>
  <c r="K100" i="8"/>
  <c r="J100" i="8"/>
  <c r="I100" i="8"/>
  <c r="L97" i="8"/>
  <c r="K97" i="8"/>
  <c r="J97" i="8"/>
  <c r="I97" i="8"/>
  <c r="I96" i="8" s="1"/>
  <c r="I95" i="8" s="1"/>
  <c r="L96" i="8"/>
  <c r="K96" i="8"/>
  <c r="J96" i="8"/>
  <c r="L95" i="8"/>
  <c r="K95" i="8"/>
  <c r="J95" i="8"/>
  <c r="L92" i="8"/>
  <c r="K92" i="8"/>
  <c r="J92" i="8"/>
  <c r="I92" i="8"/>
  <c r="I91" i="8" s="1"/>
  <c r="I90" i="8" s="1"/>
  <c r="L91" i="8"/>
  <c r="K91" i="8"/>
  <c r="J91" i="8"/>
  <c r="L90" i="8"/>
  <c r="K90" i="8"/>
  <c r="J90" i="8"/>
  <c r="L89" i="8"/>
  <c r="K89" i="8"/>
  <c r="J89" i="8"/>
  <c r="L85" i="8"/>
  <c r="K85" i="8"/>
  <c r="J85" i="8"/>
  <c r="I85" i="8"/>
  <c r="I84" i="8" s="1"/>
  <c r="I83" i="8" s="1"/>
  <c r="I82" i="8" s="1"/>
  <c r="L84" i="8"/>
  <c r="K84" i="8"/>
  <c r="J84" i="8"/>
  <c r="L83" i="8"/>
  <c r="K83" i="8"/>
  <c r="J83" i="8"/>
  <c r="L82" i="8"/>
  <c r="K82" i="8"/>
  <c r="J82" i="8"/>
  <c r="L80" i="8"/>
  <c r="K80" i="8"/>
  <c r="J80" i="8"/>
  <c r="I80" i="8"/>
  <c r="I79" i="8" s="1"/>
  <c r="I78" i="8" s="1"/>
  <c r="L79" i="8"/>
  <c r="K79" i="8"/>
  <c r="J79" i="8"/>
  <c r="L78" i="8"/>
  <c r="K78" i="8"/>
  <c r="J78" i="8"/>
  <c r="L74" i="8"/>
  <c r="K74" i="8"/>
  <c r="J74" i="8"/>
  <c r="I74" i="8"/>
  <c r="I73" i="8" s="1"/>
  <c r="L73" i="8"/>
  <c r="K73" i="8"/>
  <c r="J73" i="8"/>
  <c r="L69" i="8"/>
  <c r="K69" i="8"/>
  <c r="J69" i="8"/>
  <c r="I69" i="8"/>
  <c r="I68" i="8" s="1"/>
  <c r="L68" i="8"/>
  <c r="K68" i="8"/>
  <c r="J68" i="8"/>
  <c r="L64" i="8"/>
  <c r="K64" i="8"/>
  <c r="J64" i="8"/>
  <c r="I64" i="8"/>
  <c r="I63" i="8" s="1"/>
  <c r="L63" i="8"/>
  <c r="K63" i="8"/>
  <c r="J63" i="8"/>
  <c r="L62" i="8"/>
  <c r="K62" i="8"/>
  <c r="J62" i="8"/>
  <c r="L61" i="8"/>
  <c r="K61" i="8"/>
  <c r="J61" i="8"/>
  <c r="L45" i="8"/>
  <c r="K45" i="8"/>
  <c r="J45" i="8"/>
  <c r="I45" i="8"/>
  <c r="I44" i="8" s="1"/>
  <c r="I43" i="8" s="1"/>
  <c r="I42" i="8" s="1"/>
  <c r="L44" i="8"/>
  <c r="K44" i="8"/>
  <c r="J44" i="8"/>
  <c r="L43" i="8"/>
  <c r="K43" i="8"/>
  <c r="J43" i="8"/>
  <c r="L42" i="8"/>
  <c r="K42" i="8"/>
  <c r="J42" i="8"/>
  <c r="L40" i="8"/>
  <c r="K40" i="8"/>
  <c r="J40" i="8"/>
  <c r="I40" i="8"/>
  <c r="L39" i="8"/>
  <c r="K39" i="8"/>
  <c r="J39" i="8"/>
  <c r="I39" i="8"/>
  <c r="I38" i="8" s="1"/>
  <c r="L38" i="8"/>
  <c r="K38" i="8"/>
  <c r="J38" i="8"/>
  <c r="L36" i="8"/>
  <c r="K36" i="8"/>
  <c r="J36" i="8"/>
  <c r="I36" i="8"/>
  <c r="L34" i="8"/>
  <c r="K34" i="8"/>
  <c r="J34" i="8"/>
  <c r="I34" i="8"/>
  <c r="I33" i="8" s="1"/>
  <c r="I32" i="8" s="1"/>
  <c r="I31" i="8" s="1"/>
  <c r="L33" i="8"/>
  <c r="K33" i="8"/>
  <c r="J33" i="8"/>
  <c r="L32" i="8"/>
  <c r="K32" i="8"/>
  <c r="J32" i="8"/>
  <c r="L31" i="8"/>
  <c r="K31" i="8"/>
  <c r="J31" i="8"/>
  <c r="L30" i="8"/>
  <c r="L360" i="8" s="1"/>
  <c r="K30" i="8"/>
  <c r="K360" i="8" s="1"/>
  <c r="J30" i="8"/>
  <c r="J360" i="8" s="1"/>
  <c r="L357" i="7"/>
  <c r="K357" i="7"/>
  <c r="J357" i="7"/>
  <c r="I357" i="7"/>
  <c r="L356" i="7"/>
  <c r="K356" i="7"/>
  <c r="J356" i="7"/>
  <c r="I356" i="7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L346" i="7" s="1"/>
  <c r="K347" i="7"/>
  <c r="J347" i="7"/>
  <c r="I347" i="7"/>
  <c r="K346" i="7"/>
  <c r="J346" i="7"/>
  <c r="I346" i="7"/>
  <c r="L343" i="7"/>
  <c r="L342" i="7" s="1"/>
  <c r="K343" i="7"/>
  <c r="J343" i="7"/>
  <c r="I343" i="7"/>
  <c r="K342" i="7"/>
  <c r="J342" i="7"/>
  <c r="I342" i="7"/>
  <c r="L339" i="7"/>
  <c r="L338" i="7" s="1"/>
  <c r="K339" i="7"/>
  <c r="J339" i="7"/>
  <c r="I339" i="7"/>
  <c r="K338" i="7"/>
  <c r="J338" i="7"/>
  <c r="I338" i="7"/>
  <c r="L335" i="7"/>
  <c r="K335" i="7"/>
  <c r="J335" i="7"/>
  <c r="I335" i="7"/>
  <c r="L332" i="7"/>
  <c r="K332" i="7"/>
  <c r="J332" i="7"/>
  <c r="I332" i="7"/>
  <c r="L330" i="7"/>
  <c r="L329" i="7" s="1"/>
  <c r="K330" i="7"/>
  <c r="J330" i="7"/>
  <c r="I330" i="7"/>
  <c r="K329" i="7"/>
  <c r="J329" i="7"/>
  <c r="I329" i="7"/>
  <c r="K328" i="7"/>
  <c r="J328" i="7"/>
  <c r="I328" i="7"/>
  <c r="L325" i="7"/>
  <c r="L324" i="7" s="1"/>
  <c r="K325" i="7"/>
  <c r="J325" i="7"/>
  <c r="I325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L314" i="7" s="1"/>
  <c r="K315" i="7"/>
  <c r="J315" i="7"/>
  <c r="I315" i="7"/>
  <c r="K314" i="7"/>
  <c r="J314" i="7"/>
  <c r="I314" i="7"/>
  <c r="L311" i="7"/>
  <c r="L310" i="7" s="1"/>
  <c r="K311" i="7"/>
  <c r="J311" i="7"/>
  <c r="I311" i="7"/>
  <c r="K310" i="7"/>
  <c r="J310" i="7"/>
  <c r="I310" i="7"/>
  <c r="L307" i="7"/>
  <c r="L306" i="7" s="1"/>
  <c r="K307" i="7"/>
  <c r="J307" i="7"/>
  <c r="I307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L296" i="7" s="1"/>
  <c r="K297" i="7"/>
  <c r="J297" i="7"/>
  <c r="I297" i="7"/>
  <c r="K296" i="7"/>
  <c r="J296" i="7"/>
  <c r="I296" i="7"/>
  <c r="K295" i="7"/>
  <c r="J295" i="7"/>
  <c r="I295" i="7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L281" i="7" s="1"/>
  <c r="K282" i="7"/>
  <c r="J282" i="7"/>
  <c r="I282" i="7"/>
  <c r="K281" i="7"/>
  <c r="J281" i="7"/>
  <c r="I281" i="7"/>
  <c r="L278" i="7"/>
  <c r="L277" i="7" s="1"/>
  <c r="K278" i="7"/>
  <c r="J278" i="7"/>
  <c r="I278" i="7"/>
  <c r="K277" i="7"/>
  <c r="J277" i="7"/>
  <c r="I277" i="7"/>
  <c r="L274" i="7"/>
  <c r="L273" i="7" s="1"/>
  <c r="K274" i="7"/>
  <c r="J274" i="7"/>
  <c r="I274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L264" i="7" s="1"/>
  <c r="K265" i="7"/>
  <c r="J265" i="7"/>
  <c r="I265" i="7"/>
  <c r="K264" i="7"/>
  <c r="J264" i="7"/>
  <c r="I264" i="7"/>
  <c r="K263" i="7"/>
  <c r="J263" i="7"/>
  <c r="I263" i="7"/>
  <c r="L260" i="7"/>
  <c r="L259" i="7" s="1"/>
  <c r="K260" i="7"/>
  <c r="J260" i="7"/>
  <c r="I260" i="7"/>
  <c r="K259" i="7"/>
  <c r="J259" i="7"/>
  <c r="I259" i="7"/>
  <c r="L257" i="7"/>
  <c r="K257" i="7"/>
  <c r="J257" i="7"/>
  <c r="I257" i="7"/>
  <c r="L256" i="7"/>
  <c r="K256" i="7"/>
  <c r="J256" i="7"/>
  <c r="I256" i="7"/>
  <c r="L254" i="7"/>
  <c r="K254" i="7"/>
  <c r="J254" i="7"/>
  <c r="I254" i="7"/>
  <c r="L253" i="7"/>
  <c r="K253" i="7"/>
  <c r="J253" i="7"/>
  <c r="I253" i="7"/>
  <c r="L250" i="7"/>
  <c r="L249" i="7" s="1"/>
  <c r="K250" i="7"/>
  <c r="J250" i="7"/>
  <c r="I250" i="7"/>
  <c r="K249" i="7"/>
  <c r="J249" i="7"/>
  <c r="I249" i="7"/>
  <c r="L246" i="7"/>
  <c r="L245" i="7" s="1"/>
  <c r="K246" i="7"/>
  <c r="J246" i="7"/>
  <c r="I246" i="7"/>
  <c r="K245" i="7"/>
  <c r="J245" i="7"/>
  <c r="I245" i="7"/>
  <c r="L242" i="7"/>
  <c r="L241" i="7" s="1"/>
  <c r="K242" i="7"/>
  <c r="J242" i="7"/>
  <c r="I242" i="7"/>
  <c r="K241" i="7"/>
  <c r="J241" i="7"/>
  <c r="I241" i="7"/>
  <c r="L238" i="7"/>
  <c r="K238" i="7"/>
  <c r="J238" i="7"/>
  <c r="I238" i="7"/>
  <c r="L235" i="7"/>
  <c r="K235" i="7"/>
  <c r="J235" i="7"/>
  <c r="I235" i="7"/>
  <c r="L233" i="7"/>
  <c r="L232" i="7" s="1"/>
  <c r="K233" i="7"/>
  <c r="J233" i="7"/>
  <c r="I233" i="7"/>
  <c r="K232" i="7"/>
  <c r="J232" i="7"/>
  <c r="I232" i="7"/>
  <c r="K231" i="7"/>
  <c r="J231" i="7"/>
  <c r="I231" i="7"/>
  <c r="K230" i="7"/>
  <c r="J230" i="7"/>
  <c r="I230" i="7"/>
  <c r="L226" i="7"/>
  <c r="L225" i="7" s="1"/>
  <c r="L224" i="7" s="1"/>
  <c r="K226" i="7"/>
  <c r="J226" i="7"/>
  <c r="I226" i="7"/>
  <c r="K225" i="7"/>
  <c r="J225" i="7"/>
  <c r="I225" i="7"/>
  <c r="K224" i="7"/>
  <c r="J224" i="7"/>
  <c r="I224" i="7"/>
  <c r="L222" i="7"/>
  <c r="K222" i="7"/>
  <c r="J222" i="7"/>
  <c r="I222" i="7"/>
  <c r="L221" i="7"/>
  <c r="L220" i="7" s="1"/>
  <c r="K221" i="7"/>
  <c r="J221" i="7"/>
  <c r="I221" i="7"/>
  <c r="K220" i="7"/>
  <c r="J220" i="7"/>
  <c r="I220" i="7"/>
  <c r="L213" i="7"/>
  <c r="L212" i="7" s="1"/>
  <c r="K213" i="7"/>
  <c r="J213" i="7"/>
  <c r="I213" i="7"/>
  <c r="K212" i="7"/>
  <c r="J212" i="7"/>
  <c r="I212" i="7"/>
  <c r="L210" i="7"/>
  <c r="L209" i="7" s="1"/>
  <c r="K210" i="7"/>
  <c r="J210" i="7"/>
  <c r="I210" i="7"/>
  <c r="K209" i="7"/>
  <c r="J209" i="7"/>
  <c r="I209" i="7"/>
  <c r="K208" i="7"/>
  <c r="J208" i="7"/>
  <c r="I208" i="7"/>
  <c r="L203" i="7"/>
  <c r="L202" i="7" s="1"/>
  <c r="L201" i="7" s="1"/>
  <c r="K203" i="7"/>
  <c r="J203" i="7"/>
  <c r="I203" i="7"/>
  <c r="K202" i="7"/>
  <c r="J202" i="7"/>
  <c r="I202" i="7"/>
  <c r="K201" i="7"/>
  <c r="J201" i="7"/>
  <c r="I201" i="7"/>
  <c r="L199" i="7"/>
  <c r="L198" i="7" s="1"/>
  <c r="K199" i="7"/>
  <c r="J199" i="7"/>
  <c r="I199" i="7"/>
  <c r="K198" i="7"/>
  <c r="J198" i="7"/>
  <c r="I198" i="7"/>
  <c r="L194" i="7"/>
  <c r="L193" i="7" s="1"/>
  <c r="K194" i="7"/>
  <c r="J194" i="7"/>
  <c r="I194" i="7"/>
  <c r="K193" i="7"/>
  <c r="J193" i="7"/>
  <c r="I193" i="7"/>
  <c r="P188" i="7"/>
  <c r="O188" i="7"/>
  <c r="N188" i="7"/>
  <c r="M188" i="7"/>
  <c r="L188" i="7"/>
  <c r="L187" i="7" s="1"/>
  <c r="K188" i="7"/>
  <c r="J188" i="7"/>
  <c r="I188" i="7"/>
  <c r="K187" i="7"/>
  <c r="J187" i="7"/>
  <c r="I187" i="7"/>
  <c r="L183" i="7"/>
  <c r="L182" i="7" s="1"/>
  <c r="K183" i="7"/>
  <c r="J183" i="7"/>
  <c r="I183" i="7"/>
  <c r="K182" i="7"/>
  <c r="J182" i="7"/>
  <c r="I182" i="7"/>
  <c r="L180" i="7"/>
  <c r="K180" i="7"/>
  <c r="J180" i="7"/>
  <c r="I180" i="7"/>
  <c r="L179" i="7"/>
  <c r="K179" i="7"/>
  <c r="J179" i="7"/>
  <c r="I179" i="7"/>
  <c r="K178" i="7"/>
  <c r="J178" i="7"/>
  <c r="I178" i="7"/>
  <c r="K177" i="7"/>
  <c r="J177" i="7"/>
  <c r="I177" i="7"/>
  <c r="K176" i="7"/>
  <c r="J176" i="7"/>
  <c r="I176" i="7"/>
  <c r="L172" i="7"/>
  <c r="L171" i="7" s="1"/>
  <c r="K172" i="7"/>
  <c r="J172" i="7"/>
  <c r="I172" i="7"/>
  <c r="K171" i="7"/>
  <c r="J171" i="7"/>
  <c r="I171" i="7"/>
  <c r="L167" i="7"/>
  <c r="L166" i="7" s="1"/>
  <c r="K167" i="7"/>
  <c r="J167" i="7"/>
  <c r="I167" i="7"/>
  <c r="K166" i="7"/>
  <c r="J166" i="7"/>
  <c r="I166" i="7"/>
  <c r="K165" i="7"/>
  <c r="J165" i="7"/>
  <c r="I165" i="7"/>
  <c r="L163" i="7"/>
  <c r="K163" i="7"/>
  <c r="J163" i="7"/>
  <c r="I163" i="7"/>
  <c r="L162" i="7"/>
  <c r="L161" i="7" s="1"/>
  <c r="K162" i="7"/>
  <c r="J162" i="7"/>
  <c r="I162" i="7"/>
  <c r="K161" i="7"/>
  <c r="J161" i="7"/>
  <c r="I161" i="7"/>
  <c r="K160" i="7"/>
  <c r="J160" i="7"/>
  <c r="I160" i="7"/>
  <c r="L158" i="7"/>
  <c r="K158" i="7"/>
  <c r="J158" i="7"/>
  <c r="I158" i="7"/>
  <c r="L157" i="7"/>
  <c r="K157" i="7"/>
  <c r="J157" i="7"/>
  <c r="I157" i="7"/>
  <c r="L153" i="7"/>
  <c r="L152" i="7" s="1"/>
  <c r="L151" i="7" s="1"/>
  <c r="L150" i="7" s="1"/>
  <c r="K153" i="7"/>
  <c r="J153" i="7"/>
  <c r="I153" i="7"/>
  <c r="K152" i="7"/>
  <c r="J152" i="7"/>
  <c r="I152" i="7"/>
  <c r="K151" i="7"/>
  <c r="J151" i="7"/>
  <c r="I151" i="7"/>
  <c r="K150" i="7"/>
  <c r="J150" i="7"/>
  <c r="I150" i="7"/>
  <c r="L147" i="7"/>
  <c r="L146" i="7" s="1"/>
  <c r="L145" i="7" s="1"/>
  <c r="K147" i="7"/>
  <c r="J147" i="7"/>
  <c r="I147" i="7"/>
  <c r="K146" i="7"/>
  <c r="J146" i="7"/>
  <c r="I146" i="7"/>
  <c r="K145" i="7"/>
  <c r="J145" i="7"/>
  <c r="I145" i="7"/>
  <c r="L143" i="7"/>
  <c r="K143" i="7"/>
  <c r="J143" i="7"/>
  <c r="I143" i="7"/>
  <c r="L142" i="7"/>
  <c r="K142" i="7"/>
  <c r="J142" i="7"/>
  <c r="I142" i="7"/>
  <c r="L139" i="7"/>
  <c r="L138" i="7" s="1"/>
  <c r="L137" i="7" s="1"/>
  <c r="K139" i="7"/>
  <c r="J139" i="7"/>
  <c r="I139" i="7"/>
  <c r="K138" i="7"/>
  <c r="J138" i="7"/>
  <c r="I138" i="7"/>
  <c r="K137" i="7"/>
  <c r="J137" i="7"/>
  <c r="I137" i="7"/>
  <c r="L134" i="7"/>
  <c r="L133" i="7" s="1"/>
  <c r="L132" i="7" s="1"/>
  <c r="L131" i="7" s="1"/>
  <c r="K134" i="7"/>
  <c r="J134" i="7"/>
  <c r="I134" i="7"/>
  <c r="K133" i="7"/>
  <c r="J133" i="7"/>
  <c r="I133" i="7"/>
  <c r="K132" i="7"/>
  <c r="J132" i="7"/>
  <c r="I132" i="7"/>
  <c r="K131" i="7"/>
  <c r="J131" i="7"/>
  <c r="I131" i="7"/>
  <c r="L129" i="7"/>
  <c r="L128" i="7" s="1"/>
  <c r="L127" i="7" s="1"/>
  <c r="K129" i="7"/>
  <c r="J129" i="7"/>
  <c r="I129" i="7"/>
  <c r="K128" i="7"/>
  <c r="J128" i="7"/>
  <c r="I128" i="7"/>
  <c r="K127" i="7"/>
  <c r="J127" i="7"/>
  <c r="I127" i="7"/>
  <c r="L125" i="7"/>
  <c r="K125" i="7"/>
  <c r="J125" i="7"/>
  <c r="I125" i="7"/>
  <c r="L124" i="7"/>
  <c r="L123" i="7" s="1"/>
  <c r="K124" i="7"/>
  <c r="J124" i="7"/>
  <c r="I124" i="7"/>
  <c r="K123" i="7"/>
  <c r="J123" i="7"/>
  <c r="I123" i="7"/>
  <c r="L121" i="7"/>
  <c r="K121" i="7"/>
  <c r="J121" i="7"/>
  <c r="I121" i="7"/>
  <c r="L120" i="7"/>
  <c r="L119" i="7" s="1"/>
  <c r="K120" i="7"/>
  <c r="J120" i="7"/>
  <c r="I120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L111" i="7" s="1"/>
  <c r="L110" i="7" s="1"/>
  <c r="L109" i="7" s="1"/>
  <c r="K112" i="7"/>
  <c r="J112" i="7"/>
  <c r="I112" i="7"/>
  <c r="K111" i="7"/>
  <c r="J111" i="7"/>
  <c r="I111" i="7"/>
  <c r="K110" i="7"/>
  <c r="J110" i="7"/>
  <c r="I110" i="7"/>
  <c r="K109" i="7"/>
  <c r="J109" i="7"/>
  <c r="I109" i="7"/>
  <c r="L106" i="7"/>
  <c r="L105" i="7" s="1"/>
  <c r="K106" i="7"/>
  <c r="J106" i="7"/>
  <c r="I106" i="7"/>
  <c r="K105" i="7"/>
  <c r="J105" i="7"/>
  <c r="I105" i="7"/>
  <c r="L102" i="7"/>
  <c r="K102" i="7"/>
  <c r="J102" i="7"/>
  <c r="I102" i="7"/>
  <c r="L101" i="7"/>
  <c r="L100" i="7" s="1"/>
  <c r="K101" i="7"/>
  <c r="J101" i="7"/>
  <c r="I101" i="7"/>
  <c r="K100" i="7"/>
  <c r="J100" i="7"/>
  <c r="I100" i="7"/>
  <c r="L97" i="7"/>
  <c r="L96" i="7" s="1"/>
  <c r="L95" i="7" s="1"/>
  <c r="K97" i="7"/>
  <c r="J97" i="7"/>
  <c r="I97" i="7"/>
  <c r="K96" i="7"/>
  <c r="J96" i="7"/>
  <c r="I96" i="7"/>
  <c r="K95" i="7"/>
  <c r="J95" i="7"/>
  <c r="I95" i="7"/>
  <c r="L92" i="7"/>
  <c r="L91" i="7" s="1"/>
  <c r="L90" i="7" s="1"/>
  <c r="K92" i="7"/>
  <c r="J92" i="7"/>
  <c r="I92" i="7"/>
  <c r="K91" i="7"/>
  <c r="J91" i="7"/>
  <c r="I91" i="7"/>
  <c r="K90" i="7"/>
  <c r="J90" i="7"/>
  <c r="I90" i="7"/>
  <c r="K89" i="7"/>
  <c r="J89" i="7"/>
  <c r="I89" i="7"/>
  <c r="L85" i="7"/>
  <c r="L84" i="7" s="1"/>
  <c r="L83" i="7" s="1"/>
  <c r="L82" i="7" s="1"/>
  <c r="K85" i="7"/>
  <c r="J85" i="7"/>
  <c r="I85" i="7"/>
  <c r="K84" i="7"/>
  <c r="J84" i="7"/>
  <c r="I84" i="7"/>
  <c r="K83" i="7"/>
  <c r="J83" i="7"/>
  <c r="I83" i="7"/>
  <c r="K82" i="7"/>
  <c r="J82" i="7"/>
  <c r="I82" i="7"/>
  <c r="L80" i="7"/>
  <c r="L79" i="7" s="1"/>
  <c r="L78" i="7" s="1"/>
  <c r="K80" i="7"/>
  <c r="J80" i="7"/>
  <c r="I80" i="7"/>
  <c r="K79" i="7"/>
  <c r="J79" i="7"/>
  <c r="I79" i="7"/>
  <c r="K78" i="7"/>
  <c r="J78" i="7"/>
  <c r="I78" i="7"/>
  <c r="L74" i="7"/>
  <c r="L73" i="7" s="1"/>
  <c r="K74" i="7"/>
  <c r="J74" i="7"/>
  <c r="I74" i="7"/>
  <c r="K73" i="7"/>
  <c r="J73" i="7"/>
  <c r="I73" i="7"/>
  <c r="L69" i="7"/>
  <c r="L68" i="7" s="1"/>
  <c r="K69" i="7"/>
  <c r="J69" i="7"/>
  <c r="I69" i="7"/>
  <c r="K68" i="7"/>
  <c r="J68" i="7"/>
  <c r="I68" i="7"/>
  <c r="L64" i="7"/>
  <c r="L63" i="7" s="1"/>
  <c r="K64" i="7"/>
  <c r="J64" i="7"/>
  <c r="I64" i="7"/>
  <c r="K63" i="7"/>
  <c r="J63" i="7"/>
  <c r="I63" i="7"/>
  <c r="K62" i="7"/>
  <c r="J62" i="7"/>
  <c r="I62" i="7"/>
  <c r="K61" i="7"/>
  <c r="J61" i="7"/>
  <c r="I61" i="7"/>
  <c r="L45" i="7"/>
  <c r="L44" i="7" s="1"/>
  <c r="L43" i="7" s="1"/>
  <c r="L42" i="7" s="1"/>
  <c r="K45" i="7"/>
  <c r="J45" i="7"/>
  <c r="I45" i="7"/>
  <c r="K44" i="7"/>
  <c r="J44" i="7"/>
  <c r="I44" i="7"/>
  <c r="K43" i="7"/>
  <c r="J43" i="7"/>
  <c r="I43" i="7"/>
  <c r="K42" i="7"/>
  <c r="J42" i="7"/>
  <c r="I42" i="7"/>
  <c r="L40" i="7"/>
  <c r="L39" i="7" s="1"/>
  <c r="L38" i="7" s="1"/>
  <c r="K40" i="7"/>
  <c r="J40" i="7"/>
  <c r="I40" i="7"/>
  <c r="K39" i="7"/>
  <c r="J39" i="7"/>
  <c r="I39" i="7"/>
  <c r="K38" i="7"/>
  <c r="J38" i="7"/>
  <c r="I38" i="7"/>
  <c r="L36" i="7"/>
  <c r="K36" i="7"/>
  <c r="J36" i="7"/>
  <c r="I36" i="7"/>
  <c r="L34" i="7"/>
  <c r="L33" i="7" s="1"/>
  <c r="L32" i="7" s="1"/>
  <c r="L31" i="7" s="1"/>
  <c r="K34" i="7"/>
  <c r="J34" i="7"/>
  <c r="I34" i="7"/>
  <c r="K33" i="7"/>
  <c r="J33" i="7"/>
  <c r="I33" i="7"/>
  <c r="K32" i="7"/>
  <c r="J32" i="7"/>
  <c r="I32" i="7"/>
  <c r="K31" i="7"/>
  <c r="J31" i="7"/>
  <c r="I31" i="7"/>
  <c r="K30" i="7"/>
  <c r="K360" i="7" s="1"/>
  <c r="J30" i="7"/>
  <c r="J360" i="7" s="1"/>
  <c r="I30" i="7"/>
  <c r="I360" i="7" s="1"/>
  <c r="L357" i="6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I346" i="6" s="1"/>
  <c r="L346" i="6"/>
  <c r="K346" i="6"/>
  <c r="J346" i="6"/>
  <c r="L343" i="6"/>
  <c r="K343" i="6"/>
  <c r="J343" i="6"/>
  <c r="I343" i="6"/>
  <c r="L342" i="6"/>
  <c r="K342" i="6"/>
  <c r="J342" i="6"/>
  <c r="I342" i="6"/>
  <c r="L339" i="6"/>
  <c r="K339" i="6"/>
  <c r="J339" i="6"/>
  <c r="I339" i="6"/>
  <c r="I338" i="6" s="1"/>
  <c r="L338" i="6"/>
  <c r="K338" i="6"/>
  <c r="J338" i="6"/>
  <c r="L335" i="6"/>
  <c r="K335" i="6"/>
  <c r="J335" i="6"/>
  <c r="I335" i="6"/>
  <c r="L332" i="6"/>
  <c r="K332" i="6"/>
  <c r="J332" i="6"/>
  <c r="I332" i="6"/>
  <c r="L330" i="6"/>
  <c r="K330" i="6"/>
  <c r="J330" i="6"/>
  <c r="I330" i="6"/>
  <c r="L329" i="6"/>
  <c r="K329" i="6"/>
  <c r="J329" i="6"/>
  <c r="I329" i="6"/>
  <c r="L328" i="6"/>
  <c r="K328" i="6"/>
  <c r="J328" i="6"/>
  <c r="L325" i="6"/>
  <c r="K325" i="6"/>
  <c r="J325" i="6"/>
  <c r="I325" i="6"/>
  <c r="I324" i="6" s="1"/>
  <c r="L324" i="6"/>
  <c r="K324" i="6"/>
  <c r="J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I314" i="6" s="1"/>
  <c r="L314" i="6"/>
  <c r="K314" i="6"/>
  <c r="J314" i="6"/>
  <c r="L311" i="6"/>
  <c r="K311" i="6"/>
  <c r="J311" i="6"/>
  <c r="I311" i="6"/>
  <c r="I310" i="6" s="1"/>
  <c r="L310" i="6"/>
  <c r="K310" i="6"/>
  <c r="J310" i="6"/>
  <c r="L307" i="6"/>
  <c r="K307" i="6"/>
  <c r="J307" i="6"/>
  <c r="I307" i="6"/>
  <c r="I306" i="6" s="1"/>
  <c r="L306" i="6"/>
  <c r="K306" i="6"/>
  <c r="J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J296" i="6"/>
  <c r="L295" i="6"/>
  <c r="K295" i="6"/>
  <c r="J295" i="6"/>
  <c r="L292" i="6"/>
  <c r="K292" i="6"/>
  <c r="J292" i="6"/>
  <c r="I292" i="6"/>
  <c r="I291" i="6" s="1"/>
  <c r="L291" i="6"/>
  <c r="K291" i="6"/>
  <c r="J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I285" i="6" s="1"/>
  <c r="L285" i="6"/>
  <c r="K285" i="6"/>
  <c r="J285" i="6"/>
  <c r="L282" i="6"/>
  <c r="K282" i="6"/>
  <c r="J282" i="6"/>
  <c r="I282" i="6"/>
  <c r="I281" i="6" s="1"/>
  <c r="L281" i="6"/>
  <c r="K281" i="6"/>
  <c r="J281" i="6"/>
  <c r="L278" i="6"/>
  <c r="K278" i="6"/>
  <c r="J278" i="6"/>
  <c r="I278" i="6"/>
  <c r="I277" i="6" s="1"/>
  <c r="L277" i="6"/>
  <c r="K277" i="6"/>
  <c r="J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I264" i="6" s="1"/>
  <c r="L264" i="6"/>
  <c r="K264" i="6"/>
  <c r="J264" i="6"/>
  <c r="L263" i="6"/>
  <c r="K263" i="6"/>
  <c r="J263" i="6"/>
  <c r="L260" i="6"/>
  <c r="K260" i="6"/>
  <c r="J260" i="6"/>
  <c r="I260" i="6"/>
  <c r="I259" i="6" s="1"/>
  <c r="L259" i="6"/>
  <c r="K259" i="6"/>
  <c r="J259" i="6"/>
  <c r="L257" i="6"/>
  <c r="K257" i="6"/>
  <c r="J257" i="6"/>
  <c r="I257" i="6"/>
  <c r="I256" i="6" s="1"/>
  <c r="L256" i="6"/>
  <c r="K256" i="6"/>
  <c r="J256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I249" i="6" s="1"/>
  <c r="L249" i="6"/>
  <c r="K249" i="6"/>
  <c r="J249" i="6"/>
  <c r="L246" i="6"/>
  <c r="K246" i="6"/>
  <c r="J246" i="6"/>
  <c r="I246" i="6"/>
  <c r="I245" i="6" s="1"/>
  <c r="L245" i="6"/>
  <c r="K245" i="6"/>
  <c r="J245" i="6"/>
  <c r="L242" i="6"/>
  <c r="K242" i="6"/>
  <c r="J242" i="6"/>
  <c r="I242" i="6"/>
  <c r="I241" i="6" s="1"/>
  <c r="L241" i="6"/>
  <c r="K241" i="6"/>
  <c r="J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I232" i="6" s="1"/>
  <c r="I231" i="6" s="1"/>
  <c r="L232" i="6"/>
  <c r="K232" i="6"/>
  <c r="J232" i="6"/>
  <c r="L231" i="6"/>
  <c r="K231" i="6"/>
  <c r="J231" i="6"/>
  <c r="L230" i="6"/>
  <c r="K230" i="6"/>
  <c r="J230" i="6"/>
  <c r="L226" i="6"/>
  <c r="K226" i="6"/>
  <c r="J226" i="6"/>
  <c r="I226" i="6"/>
  <c r="I225" i="6" s="1"/>
  <c r="I224" i="6" s="1"/>
  <c r="L225" i="6"/>
  <c r="K225" i="6"/>
  <c r="J225" i="6"/>
  <c r="L224" i="6"/>
  <c r="K224" i="6"/>
  <c r="J224" i="6"/>
  <c r="L222" i="6"/>
  <c r="K222" i="6"/>
  <c r="J222" i="6"/>
  <c r="I222" i="6"/>
  <c r="I221" i="6" s="1"/>
  <c r="I220" i="6" s="1"/>
  <c r="L221" i="6"/>
  <c r="K221" i="6"/>
  <c r="J221" i="6"/>
  <c r="L220" i="6"/>
  <c r="K220" i="6"/>
  <c r="J220" i="6"/>
  <c r="L213" i="6"/>
  <c r="K213" i="6"/>
  <c r="J213" i="6"/>
  <c r="I213" i="6"/>
  <c r="I212" i="6" s="1"/>
  <c r="L212" i="6"/>
  <c r="K212" i="6"/>
  <c r="J212" i="6"/>
  <c r="L210" i="6"/>
  <c r="K210" i="6"/>
  <c r="J210" i="6"/>
  <c r="I210" i="6"/>
  <c r="I209" i="6" s="1"/>
  <c r="I208" i="6" s="1"/>
  <c r="L209" i="6"/>
  <c r="K209" i="6"/>
  <c r="J209" i="6"/>
  <c r="L208" i="6"/>
  <c r="K208" i="6"/>
  <c r="J208" i="6"/>
  <c r="L203" i="6"/>
  <c r="K203" i="6"/>
  <c r="J203" i="6"/>
  <c r="I203" i="6"/>
  <c r="I202" i="6" s="1"/>
  <c r="I201" i="6" s="1"/>
  <c r="L202" i="6"/>
  <c r="K202" i="6"/>
  <c r="J202" i="6"/>
  <c r="L201" i="6"/>
  <c r="K201" i="6"/>
  <c r="J201" i="6"/>
  <c r="L199" i="6"/>
  <c r="K199" i="6"/>
  <c r="J199" i="6"/>
  <c r="I199" i="6"/>
  <c r="I198" i="6" s="1"/>
  <c r="L198" i="6"/>
  <c r="K198" i="6"/>
  <c r="J198" i="6"/>
  <c r="L194" i="6"/>
  <c r="K194" i="6"/>
  <c r="J194" i="6"/>
  <c r="I194" i="6"/>
  <c r="I193" i="6" s="1"/>
  <c r="L193" i="6"/>
  <c r="K193" i="6"/>
  <c r="J193" i="6"/>
  <c r="P188" i="6"/>
  <c r="O188" i="6"/>
  <c r="N188" i="6"/>
  <c r="M188" i="6"/>
  <c r="L188" i="6"/>
  <c r="K188" i="6"/>
  <c r="J188" i="6"/>
  <c r="I188" i="6"/>
  <c r="I187" i="6" s="1"/>
  <c r="L187" i="6"/>
  <c r="K187" i="6"/>
  <c r="J187" i="6"/>
  <c r="L183" i="6"/>
  <c r="K183" i="6"/>
  <c r="J183" i="6"/>
  <c r="I183" i="6"/>
  <c r="I182" i="6" s="1"/>
  <c r="L182" i="6"/>
  <c r="K182" i="6"/>
  <c r="J182" i="6"/>
  <c r="L180" i="6"/>
  <c r="K180" i="6"/>
  <c r="J180" i="6"/>
  <c r="I180" i="6"/>
  <c r="I179" i="6" s="1"/>
  <c r="I178" i="6" s="1"/>
  <c r="I177" i="6" s="1"/>
  <c r="L179" i="6"/>
  <c r="K179" i="6"/>
  <c r="J179" i="6"/>
  <c r="L178" i="6"/>
  <c r="K178" i="6"/>
  <c r="J178" i="6"/>
  <c r="L177" i="6"/>
  <c r="K177" i="6"/>
  <c r="J177" i="6"/>
  <c r="L176" i="6"/>
  <c r="K176" i="6"/>
  <c r="J176" i="6"/>
  <c r="L172" i="6"/>
  <c r="K172" i="6"/>
  <c r="J172" i="6"/>
  <c r="I172" i="6"/>
  <c r="I171" i="6" s="1"/>
  <c r="L171" i="6"/>
  <c r="K171" i="6"/>
  <c r="J171" i="6"/>
  <c r="L167" i="6"/>
  <c r="K167" i="6"/>
  <c r="J167" i="6"/>
  <c r="I167" i="6"/>
  <c r="I166" i="6" s="1"/>
  <c r="L166" i="6"/>
  <c r="K166" i="6"/>
  <c r="J166" i="6"/>
  <c r="L165" i="6"/>
  <c r="K165" i="6"/>
  <c r="J165" i="6"/>
  <c r="L163" i="6"/>
  <c r="K163" i="6"/>
  <c r="J163" i="6"/>
  <c r="I163" i="6"/>
  <c r="L162" i="6"/>
  <c r="K162" i="6"/>
  <c r="J162" i="6"/>
  <c r="I162" i="6"/>
  <c r="I161" i="6" s="1"/>
  <c r="L161" i="6"/>
  <c r="K161" i="6"/>
  <c r="J161" i="6"/>
  <c r="L160" i="6"/>
  <c r="K160" i="6"/>
  <c r="J160" i="6"/>
  <c r="L158" i="6"/>
  <c r="K158" i="6"/>
  <c r="J158" i="6"/>
  <c r="I158" i="6"/>
  <c r="I157" i="6" s="1"/>
  <c r="L157" i="6"/>
  <c r="K157" i="6"/>
  <c r="J157" i="6"/>
  <c r="L153" i="6"/>
  <c r="K153" i="6"/>
  <c r="J153" i="6"/>
  <c r="I153" i="6"/>
  <c r="I152" i="6" s="1"/>
  <c r="L152" i="6"/>
  <c r="K152" i="6"/>
  <c r="J152" i="6"/>
  <c r="L151" i="6"/>
  <c r="K151" i="6"/>
  <c r="J151" i="6"/>
  <c r="L150" i="6"/>
  <c r="K150" i="6"/>
  <c r="J150" i="6"/>
  <c r="L147" i="6"/>
  <c r="K147" i="6"/>
  <c r="J147" i="6"/>
  <c r="I147" i="6"/>
  <c r="I146" i="6" s="1"/>
  <c r="I145" i="6" s="1"/>
  <c r="L146" i="6"/>
  <c r="K146" i="6"/>
  <c r="J146" i="6"/>
  <c r="L145" i="6"/>
  <c r="K145" i="6"/>
  <c r="J145" i="6"/>
  <c r="L143" i="6"/>
  <c r="K143" i="6"/>
  <c r="J143" i="6"/>
  <c r="I143" i="6"/>
  <c r="I142" i="6" s="1"/>
  <c r="L142" i="6"/>
  <c r="K142" i="6"/>
  <c r="J142" i="6"/>
  <c r="L139" i="6"/>
  <c r="K139" i="6"/>
  <c r="J139" i="6"/>
  <c r="I139" i="6"/>
  <c r="I138" i="6" s="1"/>
  <c r="I137" i="6" s="1"/>
  <c r="L138" i="6"/>
  <c r="K138" i="6"/>
  <c r="J138" i="6"/>
  <c r="L137" i="6"/>
  <c r="K137" i="6"/>
  <c r="J137" i="6"/>
  <c r="L134" i="6"/>
  <c r="K134" i="6"/>
  <c r="J134" i="6"/>
  <c r="I134" i="6"/>
  <c r="I133" i="6" s="1"/>
  <c r="I132" i="6" s="1"/>
  <c r="L133" i="6"/>
  <c r="K133" i="6"/>
  <c r="J133" i="6"/>
  <c r="L132" i="6"/>
  <c r="K132" i="6"/>
  <c r="J132" i="6"/>
  <c r="L131" i="6"/>
  <c r="K131" i="6"/>
  <c r="J131" i="6"/>
  <c r="L129" i="6"/>
  <c r="K129" i="6"/>
  <c r="J129" i="6"/>
  <c r="I129" i="6"/>
  <c r="I128" i="6" s="1"/>
  <c r="I127" i="6" s="1"/>
  <c r="L128" i="6"/>
  <c r="K128" i="6"/>
  <c r="J128" i="6"/>
  <c r="L127" i="6"/>
  <c r="K127" i="6"/>
  <c r="J127" i="6"/>
  <c r="L125" i="6"/>
  <c r="K125" i="6"/>
  <c r="J125" i="6"/>
  <c r="I125" i="6"/>
  <c r="I124" i="6" s="1"/>
  <c r="I123" i="6" s="1"/>
  <c r="L124" i="6"/>
  <c r="K124" i="6"/>
  <c r="J124" i="6"/>
  <c r="L123" i="6"/>
  <c r="K123" i="6"/>
  <c r="J123" i="6"/>
  <c r="L121" i="6"/>
  <c r="K121" i="6"/>
  <c r="J121" i="6"/>
  <c r="I121" i="6"/>
  <c r="I120" i="6" s="1"/>
  <c r="I119" i="6" s="1"/>
  <c r="L120" i="6"/>
  <c r="K120" i="6"/>
  <c r="J120" i="6"/>
  <c r="L119" i="6"/>
  <c r="K119" i="6"/>
  <c r="J119" i="6"/>
  <c r="L117" i="6"/>
  <c r="K117" i="6"/>
  <c r="J117" i="6"/>
  <c r="I117" i="6"/>
  <c r="I116" i="6" s="1"/>
  <c r="I115" i="6" s="1"/>
  <c r="L116" i="6"/>
  <c r="K116" i="6"/>
  <c r="J116" i="6"/>
  <c r="L115" i="6"/>
  <c r="K115" i="6"/>
  <c r="J115" i="6"/>
  <c r="L112" i="6"/>
  <c r="K112" i="6"/>
  <c r="J112" i="6"/>
  <c r="I112" i="6"/>
  <c r="I111" i="6" s="1"/>
  <c r="I110" i="6" s="1"/>
  <c r="I109" i="6" s="1"/>
  <c r="L111" i="6"/>
  <c r="K111" i="6"/>
  <c r="J111" i="6"/>
  <c r="L110" i="6"/>
  <c r="K110" i="6"/>
  <c r="J110" i="6"/>
  <c r="L109" i="6"/>
  <c r="K109" i="6"/>
  <c r="J109" i="6"/>
  <c r="L106" i="6"/>
  <c r="K106" i="6"/>
  <c r="J106" i="6"/>
  <c r="I106" i="6"/>
  <c r="I105" i="6" s="1"/>
  <c r="L105" i="6"/>
  <c r="K105" i="6"/>
  <c r="J105" i="6"/>
  <c r="L102" i="6"/>
  <c r="K102" i="6"/>
  <c r="J102" i="6"/>
  <c r="I102" i="6"/>
  <c r="I101" i="6" s="1"/>
  <c r="I100" i="6" s="1"/>
  <c r="L101" i="6"/>
  <c r="K101" i="6"/>
  <c r="J101" i="6"/>
  <c r="L100" i="6"/>
  <c r="K100" i="6"/>
  <c r="J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I92" i="6"/>
  <c r="I91" i="6" s="1"/>
  <c r="I90" i="6" s="1"/>
  <c r="I89" i="6" s="1"/>
  <c r="L91" i="6"/>
  <c r="K91" i="6"/>
  <c r="J91" i="6"/>
  <c r="L90" i="6"/>
  <c r="K90" i="6"/>
  <c r="J90" i="6"/>
  <c r="L89" i="6"/>
  <c r="K89" i="6"/>
  <c r="J89" i="6"/>
  <c r="L85" i="6"/>
  <c r="K85" i="6"/>
  <c r="J85" i="6"/>
  <c r="I85" i="6"/>
  <c r="I84" i="6" s="1"/>
  <c r="I83" i="6" s="1"/>
  <c r="I82" i="6" s="1"/>
  <c r="L84" i="6"/>
  <c r="K84" i="6"/>
  <c r="J84" i="6"/>
  <c r="L83" i="6"/>
  <c r="K83" i="6"/>
  <c r="J83" i="6"/>
  <c r="L82" i="6"/>
  <c r="K82" i="6"/>
  <c r="J82" i="6"/>
  <c r="L80" i="6"/>
  <c r="K80" i="6"/>
  <c r="J80" i="6"/>
  <c r="I80" i="6"/>
  <c r="I79" i="6" s="1"/>
  <c r="I78" i="6" s="1"/>
  <c r="L79" i="6"/>
  <c r="K79" i="6"/>
  <c r="J79" i="6"/>
  <c r="L78" i="6"/>
  <c r="K78" i="6"/>
  <c r="J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L63" i="6"/>
  <c r="K63" i="6"/>
  <c r="J63" i="6"/>
  <c r="L62" i="6"/>
  <c r="K62" i="6"/>
  <c r="J62" i="6"/>
  <c r="L61" i="6"/>
  <c r="K61" i="6"/>
  <c r="J61" i="6"/>
  <c r="L45" i="6"/>
  <c r="K45" i="6"/>
  <c r="J45" i="6"/>
  <c r="I45" i="6"/>
  <c r="I44" i="6" s="1"/>
  <c r="I43" i="6" s="1"/>
  <c r="I42" i="6" s="1"/>
  <c r="L44" i="6"/>
  <c r="K44" i="6"/>
  <c r="J44" i="6"/>
  <c r="L43" i="6"/>
  <c r="K43" i="6"/>
  <c r="J43" i="6"/>
  <c r="L42" i="6"/>
  <c r="K42" i="6"/>
  <c r="J42" i="6"/>
  <c r="L40" i="6"/>
  <c r="K40" i="6"/>
  <c r="J40" i="6"/>
  <c r="I40" i="6"/>
  <c r="L39" i="6"/>
  <c r="K39" i="6"/>
  <c r="J39" i="6"/>
  <c r="I39" i="6"/>
  <c r="I38" i="6" s="1"/>
  <c r="L38" i="6"/>
  <c r="K38" i="6"/>
  <c r="J38" i="6"/>
  <c r="L36" i="6"/>
  <c r="K36" i="6"/>
  <c r="J36" i="6"/>
  <c r="I36" i="6"/>
  <c r="L34" i="6"/>
  <c r="K34" i="6"/>
  <c r="J34" i="6"/>
  <c r="I34" i="6"/>
  <c r="I33" i="6" s="1"/>
  <c r="I32" i="6" s="1"/>
  <c r="L33" i="6"/>
  <c r="K33" i="6"/>
  <c r="J33" i="6"/>
  <c r="L32" i="6"/>
  <c r="K32" i="6"/>
  <c r="J32" i="6"/>
  <c r="L31" i="6"/>
  <c r="K31" i="6"/>
  <c r="J31" i="6"/>
  <c r="L30" i="6"/>
  <c r="L360" i="6" s="1"/>
  <c r="K30" i="6"/>
  <c r="K360" i="6" s="1"/>
  <c r="J30" i="6"/>
  <c r="J360" i="6" s="1"/>
  <c r="L357" i="5"/>
  <c r="K357" i="5"/>
  <c r="J357" i="5"/>
  <c r="I357" i="5"/>
  <c r="L356" i="5"/>
  <c r="K356" i="5"/>
  <c r="J356" i="5"/>
  <c r="I356" i="5"/>
  <c r="L354" i="5"/>
  <c r="K354" i="5"/>
  <c r="J354" i="5"/>
  <c r="I354" i="5"/>
  <c r="L353" i="5"/>
  <c r="K353" i="5"/>
  <c r="J353" i="5"/>
  <c r="I353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I346" i="5" s="1"/>
  <c r="L346" i="5"/>
  <c r="K346" i="5"/>
  <c r="J346" i="5"/>
  <c r="L343" i="5"/>
  <c r="K343" i="5"/>
  <c r="J343" i="5"/>
  <c r="I343" i="5"/>
  <c r="I342" i="5" s="1"/>
  <c r="L342" i="5"/>
  <c r="K342" i="5"/>
  <c r="J342" i="5"/>
  <c r="L339" i="5"/>
  <c r="K339" i="5"/>
  <c r="J339" i="5"/>
  <c r="I339" i="5"/>
  <c r="I338" i="5" s="1"/>
  <c r="L338" i="5"/>
  <c r="K338" i="5"/>
  <c r="J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I329" i="5" s="1"/>
  <c r="L329" i="5"/>
  <c r="K329" i="5"/>
  <c r="J329" i="5"/>
  <c r="L328" i="5"/>
  <c r="K328" i="5"/>
  <c r="J328" i="5"/>
  <c r="L325" i="5"/>
  <c r="K325" i="5"/>
  <c r="J325" i="5"/>
  <c r="I325" i="5"/>
  <c r="I324" i="5" s="1"/>
  <c r="L324" i="5"/>
  <c r="K324" i="5"/>
  <c r="J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I318" i="5" s="1"/>
  <c r="L318" i="5"/>
  <c r="K318" i="5"/>
  <c r="J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I310" i="5" s="1"/>
  <c r="L310" i="5"/>
  <c r="K310" i="5"/>
  <c r="J310" i="5"/>
  <c r="L307" i="5"/>
  <c r="K307" i="5"/>
  <c r="J307" i="5"/>
  <c r="I307" i="5"/>
  <c r="I306" i="5" s="1"/>
  <c r="L306" i="5"/>
  <c r="K306" i="5"/>
  <c r="J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L297" i="5"/>
  <c r="K297" i="5"/>
  <c r="J297" i="5"/>
  <c r="I297" i="5"/>
  <c r="L296" i="5"/>
  <c r="K296" i="5"/>
  <c r="J296" i="5"/>
  <c r="L295" i="5"/>
  <c r="K295" i="5"/>
  <c r="J295" i="5"/>
  <c r="L292" i="5"/>
  <c r="K292" i="5"/>
  <c r="J292" i="5"/>
  <c r="I292" i="5"/>
  <c r="I291" i="5" s="1"/>
  <c r="L291" i="5"/>
  <c r="K291" i="5"/>
  <c r="J291" i="5"/>
  <c r="L289" i="5"/>
  <c r="K289" i="5"/>
  <c r="J289" i="5"/>
  <c r="I289" i="5"/>
  <c r="I288" i="5" s="1"/>
  <c r="L288" i="5"/>
  <c r="K288" i="5"/>
  <c r="J288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I281" i="5" s="1"/>
  <c r="L281" i="5"/>
  <c r="K281" i="5"/>
  <c r="J281" i="5"/>
  <c r="L278" i="5"/>
  <c r="K278" i="5"/>
  <c r="J278" i="5"/>
  <c r="I278" i="5"/>
  <c r="I277" i="5" s="1"/>
  <c r="L277" i="5"/>
  <c r="K277" i="5"/>
  <c r="J277" i="5"/>
  <c r="L274" i="5"/>
  <c r="K274" i="5"/>
  <c r="J274" i="5"/>
  <c r="I274" i="5"/>
  <c r="I273" i="5" s="1"/>
  <c r="L273" i="5"/>
  <c r="K273" i="5"/>
  <c r="J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I264" i="5" s="1"/>
  <c r="L264" i="5"/>
  <c r="K264" i="5"/>
  <c r="J264" i="5"/>
  <c r="L263" i="5"/>
  <c r="K263" i="5"/>
  <c r="J263" i="5"/>
  <c r="L260" i="5"/>
  <c r="K260" i="5"/>
  <c r="J260" i="5"/>
  <c r="I260" i="5"/>
  <c r="I259" i="5" s="1"/>
  <c r="L259" i="5"/>
  <c r="K259" i="5"/>
  <c r="J259" i="5"/>
  <c r="L257" i="5"/>
  <c r="K257" i="5"/>
  <c r="J257" i="5"/>
  <c r="I257" i="5"/>
  <c r="I256" i="5" s="1"/>
  <c r="L256" i="5"/>
  <c r="K256" i="5"/>
  <c r="J256" i="5"/>
  <c r="L254" i="5"/>
  <c r="K254" i="5"/>
  <c r="J254" i="5"/>
  <c r="I254" i="5"/>
  <c r="I253" i="5" s="1"/>
  <c r="L253" i="5"/>
  <c r="K253" i="5"/>
  <c r="J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I245" i="5" s="1"/>
  <c r="L245" i="5"/>
  <c r="K245" i="5"/>
  <c r="J245" i="5"/>
  <c r="L242" i="5"/>
  <c r="K242" i="5"/>
  <c r="J242" i="5"/>
  <c r="I242" i="5"/>
  <c r="I241" i="5" s="1"/>
  <c r="I231" i="5" s="1"/>
  <c r="L241" i="5"/>
  <c r="K241" i="5"/>
  <c r="J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L232" i="5"/>
  <c r="K232" i="5"/>
  <c r="J232" i="5"/>
  <c r="I232" i="5"/>
  <c r="L231" i="5"/>
  <c r="K231" i="5"/>
  <c r="J231" i="5"/>
  <c r="L230" i="5"/>
  <c r="K230" i="5"/>
  <c r="J230" i="5"/>
  <c r="L226" i="5"/>
  <c r="K226" i="5"/>
  <c r="J226" i="5"/>
  <c r="I226" i="5"/>
  <c r="I225" i="5" s="1"/>
  <c r="I224" i="5" s="1"/>
  <c r="L225" i="5"/>
  <c r="K225" i="5"/>
  <c r="J225" i="5"/>
  <c r="L224" i="5"/>
  <c r="K224" i="5"/>
  <c r="J224" i="5"/>
  <c r="L222" i="5"/>
  <c r="K222" i="5"/>
  <c r="J222" i="5"/>
  <c r="I222" i="5"/>
  <c r="I221" i="5" s="1"/>
  <c r="I220" i="5" s="1"/>
  <c r="L221" i="5"/>
  <c r="K221" i="5"/>
  <c r="J221" i="5"/>
  <c r="L220" i="5"/>
  <c r="K220" i="5"/>
  <c r="J220" i="5"/>
  <c r="L213" i="5"/>
  <c r="K213" i="5"/>
  <c r="J213" i="5"/>
  <c r="I213" i="5"/>
  <c r="I212" i="5" s="1"/>
  <c r="L212" i="5"/>
  <c r="K212" i="5"/>
  <c r="J212" i="5"/>
  <c r="L210" i="5"/>
  <c r="K210" i="5"/>
  <c r="J210" i="5"/>
  <c r="I210" i="5"/>
  <c r="I209" i="5" s="1"/>
  <c r="I208" i="5" s="1"/>
  <c r="L209" i="5"/>
  <c r="K209" i="5"/>
  <c r="J209" i="5"/>
  <c r="L208" i="5"/>
  <c r="K208" i="5"/>
  <c r="J208" i="5"/>
  <c r="L203" i="5"/>
  <c r="K203" i="5"/>
  <c r="J203" i="5"/>
  <c r="I203" i="5"/>
  <c r="I202" i="5" s="1"/>
  <c r="I201" i="5" s="1"/>
  <c r="L202" i="5"/>
  <c r="K202" i="5"/>
  <c r="J202" i="5"/>
  <c r="L201" i="5"/>
  <c r="K201" i="5"/>
  <c r="J201" i="5"/>
  <c r="L199" i="5"/>
  <c r="K199" i="5"/>
  <c r="J199" i="5"/>
  <c r="I199" i="5"/>
  <c r="I198" i="5" s="1"/>
  <c r="L198" i="5"/>
  <c r="K198" i="5"/>
  <c r="J198" i="5"/>
  <c r="L194" i="5"/>
  <c r="K194" i="5"/>
  <c r="J194" i="5"/>
  <c r="I194" i="5"/>
  <c r="I193" i="5" s="1"/>
  <c r="L193" i="5"/>
  <c r="K193" i="5"/>
  <c r="J193" i="5"/>
  <c r="P188" i="5"/>
  <c r="O188" i="5"/>
  <c r="N188" i="5"/>
  <c r="M188" i="5"/>
  <c r="L188" i="5"/>
  <c r="K188" i="5"/>
  <c r="J188" i="5"/>
  <c r="I188" i="5"/>
  <c r="I187" i="5" s="1"/>
  <c r="L187" i="5"/>
  <c r="K187" i="5"/>
  <c r="J187" i="5"/>
  <c r="L183" i="5"/>
  <c r="K183" i="5"/>
  <c r="J183" i="5"/>
  <c r="I183" i="5"/>
  <c r="I182" i="5" s="1"/>
  <c r="L182" i="5"/>
  <c r="K182" i="5"/>
  <c r="J182" i="5"/>
  <c r="L180" i="5"/>
  <c r="K180" i="5"/>
  <c r="J180" i="5"/>
  <c r="I180" i="5"/>
  <c r="I179" i="5" s="1"/>
  <c r="I178" i="5" s="1"/>
  <c r="I177" i="5" s="1"/>
  <c r="L179" i="5"/>
  <c r="K179" i="5"/>
  <c r="J179" i="5"/>
  <c r="L178" i="5"/>
  <c r="K178" i="5"/>
  <c r="J178" i="5"/>
  <c r="L177" i="5"/>
  <c r="K177" i="5"/>
  <c r="J177" i="5"/>
  <c r="L176" i="5"/>
  <c r="K176" i="5"/>
  <c r="J176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K166" i="5"/>
  <c r="J166" i="5"/>
  <c r="L165" i="5"/>
  <c r="K165" i="5"/>
  <c r="J165" i="5"/>
  <c r="L163" i="5"/>
  <c r="K163" i="5"/>
  <c r="J163" i="5"/>
  <c r="I163" i="5"/>
  <c r="L162" i="5"/>
  <c r="K162" i="5"/>
  <c r="J162" i="5"/>
  <c r="I162" i="5"/>
  <c r="I161" i="5" s="1"/>
  <c r="L161" i="5"/>
  <c r="K161" i="5"/>
  <c r="J161" i="5"/>
  <c r="L160" i="5"/>
  <c r="K160" i="5"/>
  <c r="J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I152" i="5" s="1"/>
  <c r="I151" i="5" s="1"/>
  <c r="I150" i="5" s="1"/>
  <c r="L152" i="5"/>
  <c r="K152" i="5"/>
  <c r="J152" i="5"/>
  <c r="L151" i="5"/>
  <c r="K151" i="5"/>
  <c r="J151" i="5"/>
  <c r="L150" i="5"/>
  <c r="K150" i="5"/>
  <c r="J150" i="5"/>
  <c r="L147" i="5"/>
  <c r="K147" i="5"/>
  <c r="J147" i="5"/>
  <c r="I147" i="5"/>
  <c r="I146" i="5" s="1"/>
  <c r="I145" i="5" s="1"/>
  <c r="L146" i="5"/>
  <c r="K146" i="5"/>
  <c r="J146" i="5"/>
  <c r="L145" i="5"/>
  <c r="K145" i="5"/>
  <c r="J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I138" i="5" s="1"/>
  <c r="I137" i="5" s="1"/>
  <c r="L138" i="5"/>
  <c r="K138" i="5"/>
  <c r="J138" i="5"/>
  <c r="L137" i="5"/>
  <c r="K137" i="5"/>
  <c r="J137" i="5"/>
  <c r="L134" i="5"/>
  <c r="K134" i="5"/>
  <c r="J134" i="5"/>
  <c r="I134" i="5"/>
  <c r="I133" i="5" s="1"/>
  <c r="I132" i="5" s="1"/>
  <c r="L133" i="5"/>
  <c r="K133" i="5"/>
  <c r="J133" i="5"/>
  <c r="L132" i="5"/>
  <c r="K132" i="5"/>
  <c r="J132" i="5"/>
  <c r="L131" i="5"/>
  <c r="K131" i="5"/>
  <c r="J131" i="5"/>
  <c r="L129" i="5"/>
  <c r="K129" i="5"/>
  <c r="J129" i="5"/>
  <c r="I129" i="5"/>
  <c r="I128" i="5" s="1"/>
  <c r="I127" i="5" s="1"/>
  <c r="L128" i="5"/>
  <c r="K128" i="5"/>
  <c r="J128" i="5"/>
  <c r="L127" i="5"/>
  <c r="K127" i="5"/>
  <c r="J127" i="5"/>
  <c r="L125" i="5"/>
  <c r="K125" i="5"/>
  <c r="J125" i="5"/>
  <c r="I125" i="5"/>
  <c r="I124" i="5" s="1"/>
  <c r="I123" i="5" s="1"/>
  <c r="L124" i="5"/>
  <c r="K124" i="5"/>
  <c r="J124" i="5"/>
  <c r="L123" i="5"/>
  <c r="K123" i="5"/>
  <c r="J123" i="5"/>
  <c r="L121" i="5"/>
  <c r="K121" i="5"/>
  <c r="J121" i="5"/>
  <c r="I121" i="5"/>
  <c r="I120" i="5" s="1"/>
  <c r="I119" i="5" s="1"/>
  <c r="L120" i="5"/>
  <c r="K120" i="5"/>
  <c r="J120" i="5"/>
  <c r="L119" i="5"/>
  <c r="K119" i="5"/>
  <c r="J119" i="5"/>
  <c r="L117" i="5"/>
  <c r="K117" i="5"/>
  <c r="J117" i="5"/>
  <c r="I117" i="5"/>
  <c r="I116" i="5" s="1"/>
  <c r="I115" i="5" s="1"/>
  <c r="L116" i="5"/>
  <c r="K116" i="5"/>
  <c r="J116" i="5"/>
  <c r="L115" i="5"/>
  <c r="K115" i="5"/>
  <c r="J115" i="5"/>
  <c r="L112" i="5"/>
  <c r="K112" i="5"/>
  <c r="J112" i="5"/>
  <c r="I112" i="5"/>
  <c r="I111" i="5" s="1"/>
  <c r="I110" i="5" s="1"/>
  <c r="I109" i="5" s="1"/>
  <c r="L111" i="5"/>
  <c r="K111" i="5"/>
  <c r="J111" i="5"/>
  <c r="L110" i="5"/>
  <c r="K110" i="5"/>
  <c r="J110" i="5"/>
  <c r="L109" i="5"/>
  <c r="K109" i="5"/>
  <c r="J109" i="5"/>
  <c r="L106" i="5"/>
  <c r="K106" i="5"/>
  <c r="J106" i="5"/>
  <c r="I106" i="5"/>
  <c r="I105" i="5" s="1"/>
  <c r="L105" i="5"/>
  <c r="K105" i="5"/>
  <c r="J105" i="5"/>
  <c r="L102" i="5"/>
  <c r="K102" i="5"/>
  <c r="J102" i="5"/>
  <c r="I102" i="5"/>
  <c r="I101" i="5" s="1"/>
  <c r="I100" i="5" s="1"/>
  <c r="L101" i="5"/>
  <c r="K101" i="5"/>
  <c r="J101" i="5"/>
  <c r="L100" i="5"/>
  <c r="K100" i="5"/>
  <c r="J100" i="5"/>
  <c r="L97" i="5"/>
  <c r="K97" i="5"/>
  <c r="J97" i="5"/>
  <c r="I97" i="5"/>
  <c r="I96" i="5" s="1"/>
  <c r="I95" i="5" s="1"/>
  <c r="L96" i="5"/>
  <c r="K96" i="5"/>
  <c r="J96" i="5"/>
  <c r="L95" i="5"/>
  <c r="K95" i="5"/>
  <c r="J95" i="5"/>
  <c r="L92" i="5"/>
  <c r="K92" i="5"/>
  <c r="J92" i="5"/>
  <c r="I92" i="5"/>
  <c r="I91" i="5" s="1"/>
  <c r="I90" i="5" s="1"/>
  <c r="I89" i="5" s="1"/>
  <c r="L91" i="5"/>
  <c r="K91" i="5"/>
  <c r="J91" i="5"/>
  <c r="L90" i="5"/>
  <c r="K90" i="5"/>
  <c r="J90" i="5"/>
  <c r="L89" i="5"/>
  <c r="K89" i="5"/>
  <c r="J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J83" i="5"/>
  <c r="L82" i="5"/>
  <c r="K82" i="5"/>
  <c r="J82" i="5"/>
  <c r="L80" i="5"/>
  <c r="K80" i="5"/>
  <c r="J80" i="5"/>
  <c r="I80" i="5"/>
  <c r="I79" i="5" s="1"/>
  <c r="I78" i="5" s="1"/>
  <c r="L79" i="5"/>
  <c r="K79" i="5"/>
  <c r="J79" i="5"/>
  <c r="L78" i="5"/>
  <c r="K78" i="5"/>
  <c r="J78" i="5"/>
  <c r="L74" i="5"/>
  <c r="K74" i="5"/>
  <c r="J74" i="5"/>
  <c r="I74" i="5"/>
  <c r="I73" i="5" s="1"/>
  <c r="L73" i="5"/>
  <c r="K73" i="5"/>
  <c r="J73" i="5"/>
  <c r="L69" i="5"/>
  <c r="K69" i="5"/>
  <c r="J69" i="5"/>
  <c r="I69" i="5"/>
  <c r="I68" i="5" s="1"/>
  <c r="L68" i="5"/>
  <c r="K68" i="5"/>
  <c r="J68" i="5"/>
  <c r="L64" i="5"/>
  <c r="K64" i="5"/>
  <c r="J64" i="5"/>
  <c r="I64" i="5"/>
  <c r="I63" i="5" s="1"/>
  <c r="L63" i="5"/>
  <c r="K63" i="5"/>
  <c r="J63" i="5"/>
  <c r="L62" i="5"/>
  <c r="K62" i="5"/>
  <c r="J62" i="5"/>
  <c r="L61" i="5"/>
  <c r="K61" i="5"/>
  <c r="J61" i="5"/>
  <c r="L45" i="5"/>
  <c r="K45" i="5"/>
  <c r="J45" i="5"/>
  <c r="I45" i="5"/>
  <c r="I44" i="5" s="1"/>
  <c r="I43" i="5" s="1"/>
  <c r="I42" i="5" s="1"/>
  <c r="L44" i="5"/>
  <c r="K44" i="5"/>
  <c r="J44" i="5"/>
  <c r="L43" i="5"/>
  <c r="K43" i="5"/>
  <c r="J43" i="5"/>
  <c r="L42" i="5"/>
  <c r="K42" i="5"/>
  <c r="J42" i="5"/>
  <c r="L40" i="5"/>
  <c r="K40" i="5"/>
  <c r="J40" i="5"/>
  <c r="I40" i="5"/>
  <c r="I39" i="5" s="1"/>
  <c r="I38" i="5" s="1"/>
  <c r="L39" i="5"/>
  <c r="K39" i="5"/>
  <c r="J39" i="5"/>
  <c r="L38" i="5"/>
  <c r="K38" i="5"/>
  <c r="J38" i="5"/>
  <c r="L36" i="5"/>
  <c r="K36" i="5"/>
  <c r="J36" i="5"/>
  <c r="I36" i="5"/>
  <c r="L34" i="5"/>
  <c r="K34" i="5"/>
  <c r="J34" i="5"/>
  <c r="I34" i="5"/>
  <c r="I33" i="5" s="1"/>
  <c r="I32" i="5" s="1"/>
  <c r="L33" i="5"/>
  <c r="K33" i="5"/>
  <c r="J33" i="5"/>
  <c r="L32" i="5"/>
  <c r="K32" i="5"/>
  <c r="J32" i="5"/>
  <c r="L31" i="5"/>
  <c r="K31" i="5"/>
  <c r="J31" i="5"/>
  <c r="L30" i="5"/>
  <c r="L360" i="5" s="1"/>
  <c r="K30" i="5"/>
  <c r="K360" i="5" s="1"/>
  <c r="J30" i="5"/>
  <c r="J360" i="5" s="1"/>
  <c r="L357" i="4"/>
  <c r="K357" i="4"/>
  <c r="J357" i="4"/>
  <c r="I357" i="4"/>
  <c r="I356" i="4" s="1"/>
  <c r="L356" i="4"/>
  <c r="K356" i="4"/>
  <c r="J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I346" i="4" s="1"/>
  <c r="L346" i="4"/>
  <c r="K346" i="4"/>
  <c r="J346" i="4"/>
  <c r="L343" i="4"/>
  <c r="K343" i="4"/>
  <c r="J343" i="4"/>
  <c r="I343" i="4"/>
  <c r="I342" i="4" s="1"/>
  <c r="L342" i="4"/>
  <c r="K342" i="4"/>
  <c r="J342" i="4"/>
  <c r="L339" i="4"/>
  <c r="K339" i="4"/>
  <c r="J339" i="4"/>
  <c r="I339" i="4"/>
  <c r="I338" i="4" s="1"/>
  <c r="L338" i="4"/>
  <c r="K338" i="4"/>
  <c r="J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I329" i="4" s="1"/>
  <c r="I328" i="4" s="1"/>
  <c r="L329" i="4"/>
  <c r="K329" i="4"/>
  <c r="J329" i="4"/>
  <c r="L328" i="4"/>
  <c r="K328" i="4"/>
  <c r="J328" i="4"/>
  <c r="L325" i="4"/>
  <c r="K325" i="4"/>
  <c r="J325" i="4"/>
  <c r="I325" i="4"/>
  <c r="I324" i="4" s="1"/>
  <c r="L324" i="4"/>
  <c r="K324" i="4"/>
  <c r="J324" i="4"/>
  <c r="L322" i="4"/>
  <c r="K322" i="4"/>
  <c r="J322" i="4"/>
  <c r="I322" i="4"/>
  <c r="I321" i="4" s="1"/>
  <c r="L321" i="4"/>
  <c r="K321" i="4"/>
  <c r="J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I310" i="4" s="1"/>
  <c r="L310" i="4"/>
  <c r="K310" i="4"/>
  <c r="J310" i="4"/>
  <c r="L307" i="4"/>
  <c r="K307" i="4"/>
  <c r="J307" i="4"/>
  <c r="I307" i="4"/>
  <c r="I306" i="4" s="1"/>
  <c r="L306" i="4"/>
  <c r="K306" i="4"/>
  <c r="J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I297" i="4" s="1"/>
  <c r="L297" i="4"/>
  <c r="K297" i="4"/>
  <c r="J297" i="4"/>
  <c r="L296" i="4"/>
  <c r="K296" i="4"/>
  <c r="J296" i="4"/>
  <c r="L295" i="4"/>
  <c r="K295" i="4"/>
  <c r="J295" i="4"/>
  <c r="L292" i="4"/>
  <c r="K292" i="4"/>
  <c r="J292" i="4"/>
  <c r="I292" i="4"/>
  <c r="I291" i="4" s="1"/>
  <c r="L291" i="4"/>
  <c r="K291" i="4"/>
  <c r="J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I285" i="4" s="1"/>
  <c r="L285" i="4"/>
  <c r="K285" i="4"/>
  <c r="J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I277" i="4" s="1"/>
  <c r="L277" i="4"/>
  <c r="K277" i="4"/>
  <c r="J277" i="4"/>
  <c r="L274" i="4"/>
  <c r="K274" i="4"/>
  <c r="J274" i="4"/>
  <c r="I274" i="4"/>
  <c r="I273" i="4" s="1"/>
  <c r="L273" i="4"/>
  <c r="K273" i="4"/>
  <c r="J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I264" i="4" s="1"/>
  <c r="L264" i="4"/>
  <c r="K264" i="4"/>
  <c r="J264" i="4"/>
  <c r="L263" i="4"/>
  <c r="K263" i="4"/>
  <c r="J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I245" i="4" s="1"/>
  <c r="L245" i="4"/>
  <c r="K245" i="4"/>
  <c r="J245" i="4"/>
  <c r="L242" i="4"/>
  <c r="K242" i="4"/>
  <c r="J242" i="4"/>
  <c r="I242" i="4"/>
  <c r="I241" i="4" s="1"/>
  <c r="L241" i="4"/>
  <c r="K241" i="4"/>
  <c r="J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I232" i="4" s="1"/>
  <c r="I231" i="4" s="1"/>
  <c r="L232" i="4"/>
  <c r="K232" i="4"/>
  <c r="J232" i="4"/>
  <c r="L231" i="4"/>
  <c r="K231" i="4"/>
  <c r="J231" i="4"/>
  <c r="L230" i="4"/>
  <c r="K230" i="4"/>
  <c r="J230" i="4"/>
  <c r="L226" i="4"/>
  <c r="K226" i="4"/>
  <c r="J226" i="4"/>
  <c r="I226" i="4"/>
  <c r="I225" i="4" s="1"/>
  <c r="I224" i="4" s="1"/>
  <c r="L225" i="4"/>
  <c r="K225" i="4"/>
  <c r="J225" i="4"/>
  <c r="L224" i="4"/>
  <c r="K224" i="4"/>
  <c r="J224" i="4"/>
  <c r="L222" i="4"/>
  <c r="K222" i="4"/>
  <c r="J222" i="4"/>
  <c r="I222" i="4"/>
  <c r="L221" i="4"/>
  <c r="K221" i="4"/>
  <c r="J221" i="4"/>
  <c r="I221" i="4"/>
  <c r="I220" i="4" s="1"/>
  <c r="L220" i="4"/>
  <c r="K220" i="4"/>
  <c r="J220" i="4"/>
  <c r="L213" i="4"/>
  <c r="K213" i="4"/>
  <c r="J213" i="4"/>
  <c r="I213" i="4"/>
  <c r="I212" i="4" s="1"/>
  <c r="L212" i="4"/>
  <c r="K212" i="4"/>
  <c r="J212" i="4"/>
  <c r="L210" i="4"/>
  <c r="K210" i="4"/>
  <c r="J210" i="4"/>
  <c r="I210" i="4"/>
  <c r="L209" i="4"/>
  <c r="K209" i="4"/>
  <c r="J209" i="4"/>
  <c r="I209" i="4"/>
  <c r="I208" i="4" s="1"/>
  <c r="L208" i="4"/>
  <c r="K208" i="4"/>
  <c r="J208" i="4"/>
  <c r="L203" i="4"/>
  <c r="K203" i="4"/>
  <c r="J203" i="4"/>
  <c r="I203" i="4"/>
  <c r="I202" i="4" s="1"/>
  <c r="I201" i="4" s="1"/>
  <c r="L202" i="4"/>
  <c r="K202" i="4"/>
  <c r="J202" i="4"/>
  <c r="L201" i="4"/>
  <c r="K201" i="4"/>
  <c r="J201" i="4"/>
  <c r="L199" i="4"/>
  <c r="K199" i="4"/>
  <c r="J199" i="4"/>
  <c r="I199" i="4"/>
  <c r="I198" i="4" s="1"/>
  <c r="L198" i="4"/>
  <c r="K198" i="4"/>
  <c r="J198" i="4"/>
  <c r="L194" i="4"/>
  <c r="K194" i="4"/>
  <c r="J194" i="4"/>
  <c r="I194" i="4"/>
  <c r="I193" i="4" s="1"/>
  <c r="L193" i="4"/>
  <c r="K193" i="4"/>
  <c r="J193" i="4"/>
  <c r="P188" i="4"/>
  <c r="O188" i="4"/>
  <c r="N188" i="4"/>
  <c r="M188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I179" i="4" s="1"/>
  <c r="L179" i="4"/>
  <c r="K179" i="4"/>
  <c r="J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I165" i="4" s="1"/>
  <c r="L166" i="4"/>
  <c r="K166" i="4"/>
  <c r="J166" i="4"/>
  <c r="L165" i="4"/>
  <c r="K165" i="4"/>
  <c r="J165" i="4"/>
  <c r="L163" i="4"/>
  <c r="K163" i="4"/>
  <c r="J163" i="4"/>
  <c r="I163" i="4"/>
  <c r="I162" i="4" s="1"/>
  <c r="I161" i="4" s="1"/>
  <c r="L162" i="4"/>
  <c r="K162" i="4"/>
  <c r="J162" i="4"/>
  <c r="L161" i="4"/>
  <c r="K161" i="4"/>
  <c r="J161" i="4"/>
  <c r="L160" i="4"/>
  <c r="K160" i="4"/>
  <c r="J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I152" i="4" s="1"/>
  <c r="I151" i="4" s="1"/>
  <c r="I150" i="4" s="1"/>
  <c r="L152" i="4"/>
  <c r="K152" i="4"/>
  <c r="J152" i="4"/>
  <c r="L151" i="4"/>
  <c r="K151" i="4"/>
  <c r="J151" i="4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I138" i="4" s="1"/>
  <c r="I137" i="4" s="1"/>
  <c r="L138" i="4"/>
  <c r="K138" i="4"/>
  <c r="J138" i="4"/>
  <c r="L137" i="4"/>
  <c r="K137" i="4"/>
  <c r="J137" i="4"/>
  <c r="L134" i="4"/>
  <c r="K134" i="4"/>
  <c r="J134" i="4"/>
  <c r="I134" i="4"/>
  <c r="I133" i="4" s="1"/>
  <c r="I132" i="4" s="1"/>
  <c r="I131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I128" i="4" s="1"/>
  <c r="I127" i="4" s="1"/>
  <c r="L128" i="4"/>
  <c r="K128" i="4"/>
  <c r="J128" i="4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I120" i="4" s="1"/>
  <c r="I119" i="4" s="1"/>
  <c r="L120" i="4"/>
  <c r="K120" i="4"/>
  <c r="J120" i="4"/>
  <c r="L119" i="4"/>
  <c r="K119" i="4"/>
  <c r="J119" i="4"/>
  <c r="L117" i="4"/>
  <c r="K117" i="4"/>
  <c r="J117" i="4"/>
  <c r="I117" i="4"/>
  <c r="I116" i="4" s="1"/>
  <c r="I115" i="4" s="1"/>
  <c r="L116" i="4"/>
  <c r="K116" i="4"/>
  <c r="J116" i="4"/>
  <c r="L115" i="4"/>
  <c r="K115" i="4"/>
  <c r="J115" i="4"/>
  <c r="L112" i="4"/>
  <c r="K112" i="4"/>
  <c r="J112" i="4"/>
  <c r="I112" i="4"/>
  <c r="I111" i="4" s="1"/>
  <c r="I110" i="4" s="1"/>
  <c r="I109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I89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I63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I33" i="4" s="1"/>
  <c r="I32" i="4" s="1"/>
  <c r="L33" i="4"/>
  <c r="K33" i="4"/>
  <c r="J33" i="4"/>
  <c r="L32" i="4"/>
  <c r="K32" i="4"/>
  <c r="J32" i="4"/>
  <c r="L31" i="4"/>
  <c r="K31" i="4"/>
  <c r="J31" i="4"/>
  <c r="L30" i="4"/>
  <c r="L360" i="4" s="1"/>
  <c r="K30" i="4"/>
  <c r="K360" i="4" s="1"/>
  <c r="J30" i="4"/>
  <c r="J360" i="4" s="1"/>
  <c r="I62" i="8" l="1"/>
  <c r="I61" i="8" s="1"/>
  <c r="I30" i="8" s="1"/>
  <c r="I109" i="8"/>
  <c r="I178" i="8"/>
  <c r="I177" i="8" s="1"/>
  <c r="I263" i="8"/>
  <c r="I230" i="8" s="1"/>
  <c r="I296" i="8"/>
  <c r="I89" i="8"/>
  <c r="I131" i="8"/>
  <c r="I151" i="8"/>
  <c r="I150" i="8" s="1"/>
  <c r="I328" i="8"/>
  <c r="L62" i="7"/>
  <c r="L61" i="7" s="1"/>
  <c r="L178" i="7"/>
  <c r="L177" i="7" s="1"/>
  <c r="L263" i="7"/>
  <c r="L165" i="7"/>
  <c r="L160" i="7" s="1"/>
  <c r="L208" i="7"/>
  <c r="L328" i="7"/>
  <c r="L295" i="7"/>
  <c r="L89" i="7"/>
  <c r="L30" i="7" s="1"/>
  <c r="L231" i="7"/>
  <c r="I165" i="6"/>
  <c r="I263" i="6"/>
  <c r="I230" i="6"/>
  <c r="I31" i="6"/>
  <c r="I131" i="6"/>
  <c r="I151" i="6"/>
  <c r="I150" i="6" s="1"/>
  <c r="I328" i="6"/>
  <c r="I62" i="6"/>
  <c r="I61" i="6" s="1"/>
  <c r="I160" i="6"/>
  <c r="I296" i="6"/>
  <c r="I230" i="5"/>
  <c r="I176" i="5" s="1"/>
  <c r="I131" i="5"/>
  <c r="I165" i="5"/>
  <c r="I160" i="5" s="1"/>
  <c r="I263" i="5"/>
  <c r="I31" i="5"/>
  <c r="I62" i="5"/>
  <c r="I61" i="5" s="1"/>
  <c r="I296" i="5"/>
  <c r="I295" i="5" s="1"/>
  <c r="I328" i="5"/>
  <c r="I31" i="4"/>
  <c r="I62" i="4"/>
  <c r="I61" i="4" s="1"/>
  <c r="I160" i="4"/>
  <c r="I178" i="4"/>
  <c r="I177" i="4" s="1"/>
  <c r="I263" i="4"/>
  <c r="I230" i="4" s="1"/>
  <c r="I296" i="4"/>
  <c r="I295" i="4" s="1"/>
  <c r="L357" i="3"/>
  <c r="K357" i="3"/>
  <c r="J357" i="3"/>
  <c r="I357" i="3"/>
  <c r="I356" i="3" s="1"/>
  <c r="L356" i="3"/>
  <c r="K356" i="3"/>
  <c r="J356" i="3"/>
  <c r="L354" i="3"/>
  <c r="K354" i="3"/>
  <c r="J354" i="3"/>
  <c r="J353" i="3" s="1"/>
  <c r="I354" i="3"/>
  <c r="I353" i="3" s="1"/>
  <c r="L353" i="3"/>
  <c r="K353" i="3"/>
  <c r="L351" i="3"/>
  <c r="K351" i="3"/>
  <c r="J351" i="3"/>
  <c r="J350" i="3" s="1"/>
  <c r="I351" i="3"/>
  <c r="L350" i="3"/>
  <c r="K350" i="3"/>
  <c r="I350" i="3"/>
  <c r="L347" i="3"/>
  <c r="K347" i="3"/>
  <c r="J347" i="3"/>
  <c r="J346" i="3" s="1"/>
  <c r="I347" i="3"/>
  <c r="I346" i="3" s="1"/>
  <c r="L346" i="3"/>
  <c r="K346" i="3"/>
  <c r="L343" i="3"/>
  <c r="K343" i="3"/>
  <c r="J343" i="3"/>
  <c r="J342" i="3" s="1"/>
  <c r="I343" i="3"/>
  <c r="L342" i="3"/>
  <c r="K342" i="3"/>
  <c r="I342" i="3"/>
  <c r="L339" i="3"/>
  <c r="K339" i="3"/>
  <c r="J339" i="3"/>
  <c r="J338" i="3" s="1"/>
  <c r="I339" i="3"/>
  <c r="I338" i="3" s="1"/>
  <c r="L338" i="3"/>
  <c r="K338" i="3"/>
  <c r="L335" i="3"/>
  <c r="K335" i="3"/>
  <c r="J335" i="3"/>
  <c r="I335" i="3"/>
  <c r="L332" i="3"/>
  <c r="K332" i="3"/>
  <c r="J332" i="3"/>
  <c r="I332" i="3"/>
  <c r="L330" i="3"/>
  <c r="K330" i="3"/>
  <c r="J330" i="3"/>
  <c r="J329" i="3" s="1"/>
  <c r="I330" i="3"/>
  <c r="I329" i="3" s="1"/>
  <c r="L329" i="3"/>
  <c r="K329" i="3"/>
  <c r="L328" i="3"/>
  <c r="K328" i="3"/>
  <c r="L325" i="3"/>
  <c r="K325" i="3"/>
  <c r="J325" i="3"/>
  <c r="I325" i="3"/>
  <c r="I324" i="3" s="1"/>
  <c r="L324" i="3"/>
  <c r="K324" i="3"/>
  <c r="J324" i="3"/>
  <c r="L322" i="3"/>
  <c r="K322" i="3"/>
  <c r="J322" i="3"/>
  <c r="J321" i="3" s="1"/>
  <c r="I322" i="3"/>
  <c r="I321" i="3" s="1"/>
  <c r="L321" i="3"/>
  <c r="K321" i="3"/>
  <c r="L319" i="3"/>
  <c r="K319" i="3"/>
  <c r="J319" i="3"/>
  <c r="J318" i="3" s="1"/>
  <c r="I319" i="3"/>
  <c r="I318" i="3" s="1"/>
  <c r="L318" i="3"/>
  <c r="K318" i="3"/>
  <c r="L315" i="3"/>
  <c r="K315" i="3"/>
  <c r="J315" i="3"/>
  <c r="I315" i="3"/>
  <c r="I314" i="3" s="1"/>
  <c r="L314" i="3"/>
  <c r="K314" i="3"/>
  <c r="J314" i="3"/>
  <c r="L311" i="3"/>
  <c r="K311" i="3"/>
  <c r="J311" i="3"/>
  <c r="J310" i="3" s="1"/>
  <c r="I311" i="3"/>
  <c r="I310" i="3" s="1"/>
  <c r="L310" i="3"/>
  <c r="K310" i="3"/>
  <c r="L307" i="3"/>
  <c r="K307" i="3"/>
  <c r="J307" i="3"/>
  <c r="J306" i="3" s="1"/>
  <c r="I307" i="3"/>
  <c r="I306" i="3" s="1"/>
  <c r="L306" i="3"/>
  <c r="K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J296" i="3" s="1"/>
  <c r="I297" i="3"/>
  <c r="L296" i="3"/>
  <c r="K296" i="3"/>
  <c r="L295" i="3"/>
  <c r="K295" i="3"/>
  <c r="L292" i="3"/>
  <c r="K292" i="3"/>
  <c r="J292" i="3"/>
  <c r="J291" i="3" s="1"/>
  <c r="I292" i="3"/>
  <c r="I291" i="3" s="1"/>
  <c r="L291" i="3"/>
  <c r="K291" i="3"/>
  <c r="L289" i="3"/>
  <c r="K289" i="3"/>
  <c r="J289" i="3"/>
  <c r="J288" i="3" s="1"/>
  <c r="I289" i="3"/>
  <c r="I288" i="3" s="1"/>
  <c r="L288" i="3"/>
  <c r="K288" i="3"/>
  <c r="L286" i="3"/>
  <c r="K286" i="3"/>
  <c r="J286" i="3"/>
  <c r="I286" i="3"/>
  <c r="L285" i="3"/>
  <c r="K285" i="3"/>
  <c r="J285" i="3"/>
  <c r="I285" i="3"/>
  <c r="L282" i="3"/>
  <c r="K282" i="3"/>
  <c r="J282" i="3"/>
  <c r="J281" i="3" s="1"/>
  <c r="I282" i="3"/>
  <c r="L281" i="3"/>
  <c r="K281" i="3"/>
  <c r="I281" i="3"/>
  <c r="L278" i="3"/>
  <c r="K278" i="3"/>
  <c r="J278" i="3"/>
  <c r="J277" i="3" s="1"/>
  <c r="I278" i="3"/>
  <c r="L277" i="3"/>
  <c r="K277" i="3"/>
  <c r="I277" i="3"/>
  <c r="L274" i="3"/>
  <c r="K274" i="3"/>
  <c r="J274" i="3"/>
  <c r="J273" i="3" s="1"/>
  <c r="I274" i="3"/>
  <c r="I273" i="3" s="1"/>
  <c r="L273" i="3"/>
  <c r="K273" i="3"/>
  <c r="L270" i="3"/>
  <c r="K270" i="3"/>
  <c r="J270" i="3"/>
  <c r="I270" i="3"/>
  <c r="L267" i="3"/>
  <c r="K267" i="3"/>
  <c r="J267" i="3"/>
  <c r="I267" i="3"/>
  <c r="L265" i="3"/>
  <c r="K265" i="3"/>
  <c r="J265" i="3"/>
  <c r="J264" i="3" s="1"/>
  <c r="J263" i="3" s="1"/>
  <c r="I265" i="3"/>
  <c r="I264" i="3" s="1"/>
  <c r="L264" i="3"/>
  <c r="K264" i="3"/>
  <c r="L263" i="3"/>
  <c r="K263" i="3"/>
  <c r="L260" i="3"/>
  <c r="K260" i="3"/>
  <c r="J260" i="3"/>
  <c r="J259" i="3" s="1"/>
  <c r="I260" i="3"/>
  <c r="I259" i="3" s="1"/>
  <c r="L259" i="3"/>
  <c r="K259" i="3"/>
  <c r="L257" i="3"/>
  <c r="K257" i="3"/>
  <c r="J257" i="3"/>
  <c r="J256" i="3" s="1"/>
  <c r="I257" i="3"/>
  <c r="I256" i="3" s="1"/>
  <c r="L256" i="3"/>
  <c r="K256" i="3"/>
  <c r="L254" i="3"/>
  <c r="K254" i="3"/>
  <c r="J254" i="3"/>
  <c r="I254" i="3"/>
  <c r="L253" i="3"/>
  <c r="K253" i="3"/>
  <c r="J253" i="3"/>
  <c r="I253" i="3"/>
  <c r="L250" i="3"/>
  <c r="K250" i="3"/>
  <c r="J250" i="3"/>
  <c r="J249" i="3" s="1"/>
  <c r="I250" i="3"/>
  <c r="I249" i="3" s="1"/>
  <c r="L249" i="3"/>
  <c r="K249" i="3"/>
  <c r="L246" i="3"/>
  <c r="K246" i="3"/>
  <c r="J246" i="3"/>
  <c r="J245" i="3" s="1"/>
  <c r="I246" i="3"/>
  <c r="I245" i="3" s="1"/>
  <c r="L245" i="3"/>
  <c r="K245" i="3"/>
  <c r="L242" i="3"/>
  <c r="K242" i="3"/>
  <c r="J242" i="3"/>
  <c r="I242" i="3"/>
  <c r="I241" i="3" s="1"/>
  <c r="L241" i="3"/>
  <c r="K241" i="3"/>
  <c r="J241" i="3"/>
  <c r="L238" i="3"/>
  <c r="K238" i="3"/>
  <c r="J238" i="3"/>
  <c r="I238" i="3"/>
  <c r="L235" i="3"/>
  <c r="K235" i="3"/>
  <c r="J235" i="3"/>
  <c r="I235" i="3"/>
  <c r="L233" i="3"/>
  <c r="K233" i="3"/>
  <c r="J233" i="3"/>
  <c r="J232" i="3" s="1"/>
  <c r="I233" i="3"/>
  <c r="L232" i="3"/>
  <c r="K232" i="3"/>
  <c r="I232" i="3"/>
  <c r="I231" i="3" s="1"/>
  <c r="L231" i="3"/>
  <c r="K231" i="3"/>
  <c r="L230" i="3"/>
  <c r="K230" i="3"/>
  <c r="L226" i="3"/>
  <c r="K226" i="3"/>
  <c r="J226" i="3"/>
  <c r="J225" i="3" s="1"/>
  <c r="J224" i="3" s="1"/>
  <c r="I226" i="3"/>
  <c r="I225" i="3" s="1"/>
  <c r="I224" i="3" s="1"/>
  <c r="L225" i="3"/>
  <c r="K225" i="3"/>
  <c r="L224" i="3"/>
  <c r="K224" i="3"/>
  <c r="L222" i="3"/>
  <c r="K222" i="3"/>
  <c r="J222" i="3"/>
  <c r="J221" i="3" s="1"/>
  <c r="J220" i="3" s="1"/>
  <c r="I222" i="3"/>
  <c r="L221" i="3"/>
  <c r="K221" i="3"/>
  <c r="I221" i="3"/>
  <c r="I220" i="3" s="1"/>
  <c r="L220" i="3"/>
  <c r="K220" i="3"/>
  <c r="L213" i="3"/>
  <c r="K213" i="3"/>
  <c r="J213" i="3"/>
  <c r="J212" i="3" s="1"/>
  <c r="J208" i="3" s="1"/>
  <c r="I213" i="3"/>
  <c r="I212" i="3" s="1"/>
  <c r="I208" i="3" s="1"/>
  <c r="L212" i="3"/>
  <c r="K212" i="3"/>
  <c r="L210" i="3"/>
  <c r="K210" i="3"/>
  <c r="J210" i="3"/>
  <c r="I210" i="3"/>
  <c r="L209" i="3"/>
  <c r="K209" i="3"/>
  <c r="J209" i="3"/>
  <c r="I209" i="3"/>
  <c r="L208" i="3"/>
  <c r="K208" i="3"/>
  <c r="L203" i="3"/>
  <c r="K203" i="3"/>
  <c r="J203" i="3"/>
  <c r="J202" i="3" s="1"/>
  <c r="J201" i="3" s="1"/>
  <c r="I203" i="3"/>
  <c r="I202" i="3" s="1"/>
  <c r="I201" i="3" s="1"/>
  <c r="L202" i="3"/>
  <c r="K202" i="3"/>
  <c r="L201" i="3"/>
  <c r="K201" i="3"/>
  <c r="L199" i="3"/>
  <c r="K199" i="3"/>
  <c r="J199" i="3"/>
  <c r="I199" i="3"/>
  <c r="I198" i="3" s="1"/>
  <c r="L198" i="3"/>
  <c r="K198" i="3"/>
  <c r="J198" i="3"/>
  <c r="L194" i="3"/>
  <c r="K194" i="3"/>
  <c r="J194" i="3"/>
  <c r="J193" i="3" s="1"/>
  <c r="I194" i="3"/>
  <c r="I193" i="3" s="1"/>
  <c r="L193" i="3"/>
  <c r="K193" i="3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K183" i="3"/>
  <c r="J183" i="3"/>
  <c r="J182" i="3" s="1"/>
  <c r="I183" i="3"/>
  <c r="I182" i="3" s="1"/>
  <c r="L182" i="3"/>
  <c r="K182" i="3"/>
  <c r="L180" i="3"/>
  <c r="K180" i="3"/>
  <c r="J180" i="3"/>
  <c r="I180" i="3"/>
  <c r="L179" i="3"/>
  <c r="K179" i="3"/>
  <c r="J179" i="3"/>
  <c r="I179" i="3"/>
  <c r="L178" i="3"/>
  <c r="K178" i="3"/>
  <c r="L177" i="3"/>
  <c r="K177" i="3"/>
  <c r="L176" i="3"/>
  <c r="K176" i="3"/>
  <c r="L172" i="3"/>
  <c r="K172" i="3"/>
  <c r="J172" i="3"/>
  <c r="J171" i="3" s="1"/>
  <c r="J165" i="3" s="1"/>
  <c r="I172" i="3"/>
  <c r="I171" i="3" s="1"/>
  <c r="L171" i="3"/>
  <c r="K171" i="3"/>
  <c r="L167" i="3"/>
  <c r="K167" i="3"/>
  <c r="J167" i="3"/>
  <c r="I167" i="3"/>
  <c r="I166" i="3" s="1"/>
  <c r="I165" i="3" s="1"/>
  <c r="L166" i="3"/>
  <c r="K166" i="3"/>
  <c r="J166" i="3"/>
  <c r="L165" i="3"/>
  <c r="K165" i="3"/>
  <c r="L163" i="3"/>
  <c r="K163" i="3"/>
  <c r="J163" i="3"/>
  <c r="I163" i="3"/>
  <c r="I162" i="3" s="1"/>
  <c r="I161" i="3" s="1"/>
  <c r="I160" i="3" s="1"/>
  <c r="L162" i="3"/>
  <c r="K162" i="3"/>
  <c r="J162" i="3"/>
  <c r="J161" i="3" s="1"/>
  <c r="L161" i="3"/>
  <c r="K161" i="3"/>
  <c r="L160" i="3"/>
  <c r="K160" i="3"/>
  <c r="L158" i="3"/>
  <c r="K158" i="3"/>
  <c r="J158" i="3"/>
  <c r="J157" i="3" s="1"/>
  <c r="I158" i="3"/>
  <c r="L157" i="3"/>
  <c r="K157" i="3"/>
  <c r="I157" i="3"/>
  <c r="L153" i="3"/>
  <c r="K153" i="3"/>
  <c r="J153" i="3"/>
  <c r="J152" i="3" s="1"/>
  <c r="I153" i="3"/>
  <c r="I152" i="3" s="1"/>
  <c r="I151" i="3" s="1"/>
  <c r="I150" i="3" s="1"/>
  <c r="L152" i="3"/>
  <c r="K152" i="3"/>
  <c r="L151" i="3"/>
  <c r="K151" i="3"/>
  <c r="L150" i="3"/>
  <c r="K150" i="3"/>
  <c r="L147" i="3"/>
  <c r="K147" i="3"/>
  <c r="J147" i="3"/>
  <c r="J146" i="3" s="1"/>
  <c r="J145" i="3" s="1"/>
  <c r="I147" i="3"/>
  <c r="I146" i="3" s="1"/>
  <c r="I145" i="3" s="1"/>
  <c r="L146" i="3"/>
  <c r="K146" i="3"/>
  <c r="L145" i="3"/>
  <c r="K145" i="3"/>
  <c r="L143" i="3"/>
  <c r="K143" i="3"/>
  <c r="J143" i="3"/>
  <c r="J142" i="3" s="1"/>
  <c r="I143" i="3"/>
  <c r="L142" i="3"/>
  <c r="K142" i="3"/>
  <c r="I142" i="3"/>
  <c r="L139" i="3"/>
  <c r="K139" i="3"/>
  <c r="J139" i="3"/>
  <c r="J138" i="3" s="1"/>
  <c r="J137" i="3" s="1"/>
  <c r="I139" i="3"/>
  <c r="I138" i="3" s="1"/>
  <c r="I137" i="3" s="1"/>
  <c r="L138" i="3"/>
  <c r="K138" i="3"/>
  <c r="L137" i="3"/>
  <c r="K137" i="3"/>
  <c r="L134" i="3"/>
  <c r="K134" i="3"/>
  <c r="J134" i="3"/>
  <c r="J133" i="3" s="1"/>
  <c r="J132" i="3" s="1"/>
  <c r="I134" i="3"/>
  <c r="I133" i="3" s="1"/>
  <c r="I132" i="3" s="1"/>
  <c r="L133" i="3"/>
  <c r="K133" i="3"/>
  <c r="L132" i="3"/>
  <c r="K132" i="3"/>
  <c r="L131" i="3"/>
  <c r="K131" i="3"/>
  <c r="L129" i="3"/>
  <c r="K129" i="3"/>
  <c r="J129" i="3"/>
  <c r="J128" i="3" s="1"/>
  <c r="J127" i="3" s="1"/>
  <c r="I129" i="3"/>
  <c r="L128" i="3"/>
  <c r="K128" i="3"/>
  <c r="I128" i="3"/>
  <c r="I127" i="3" s="1"/>
  <c r="L127" i="3"/>
  <c r="K127" i="3"/>
  <c r="L125" i="3"/>
  <c r="K125" i="3"/>
  <c r="J125" i="3"/>
  <c r="I125" i="3"/>
  <c r="I124" i="3" s="1"/>
  <c r="I123" i="3" s="1"/>
  <c r="L124" i="3"/>
  <c r="K124" i="3"/>
  <c r="J124" i="3"/>
  <c r="J123" i="3" s="1"/>
  <c r="L123" i="3"/>
  <c r="K123" i="3"/>
  <c r="L121" i="3"/>
  <c r="K121" i="3"/>
  <c r="J121" i="3"/>
  <c r="I121" i="3"/>
  <c r="L120" i="3"/>
  <c r="K120" i="3"/>
  <c r="J120" i="3"/>
  <c r="J119" i="3" s="1"/>
  <c r="I120" i="3"/>
  <c r="I119" i="3" s="1"/>
  <c r="L119" i="3"/>
  <c r="K119" i="3"/>
  <c r="L117" i="3"/>
  <c r="K117" i="3"/>
  <c r="J117" i="3"/>
  <c r="I117" i="3"/>
  <c r="I116" i="3" s="1"/>
  <c r="I115" i="3" s="1"/>
  <c r="L116" i="3"/>
  <c r="K116" i="3"/>
  <c r="J116" i="3"/>
  <c r="J115" i="3" s="1"/>
  <c r="L115" i="3"/>
  <c r="K115" i="3"/>
  <c r="L112" i="3"/>
  <c r="K112" i="3"/>
  <c r="J112" i="3"/>
  <c r="J111" i="3" s="1"/>
  <c r="J110" i="3" s="1"/>
  <c r="I112" i="3"/>
  <c r="I111" i="3" s="1"/>
  <c r="I110" i="3" s="1"/>
  <c r="L111" i="3"/>
  <c r="K111" i="3"/>
  <c r="L110" i="3"/>
  <c r="K110" i="3"/>
  <c r="L109" i="3"/>
  <c r="K109" i="3"/>
  <c r="L106" i="3"/>
  <c r="K106" i="3"/>
  <c r="J106" i="3"/>
  <c r="I106" i="3"/>
  <c r="I105" i="3" s="1"/>
  <c r="L105" i="3"/>
  <c r="K105" i="3"/>
  <c r="J105" i="3"/>
  <c r="L102" i="3"/>
  <c r="K102" i="3"/>
  <c r="J102" i="3"/>
  <c r="J101" i="3" s="1"/>
  <c r="J100" i="3" s="1"/>
  <c r="I102" i="3"/>
  <c r="I101" i="3" s="1"/>
  <c r="I100" i="3" s="1"/>
  <c r="L101" i="3"/>
  <c r="K101" i="3"/>
  <c r="L100" i="3"/>
  <c r="K100" i="3"/>
  <c r="L97" i="3"/>
  <c r="K97" i="3"/>
  <c r="J97" i="3"/>
  <c r="J96" i="3" s="1"/>
  <c r="J95" i="3" s="1"/>
  <c r="I97" i="3"/>
  <c r="I96" i="3" s="1"/>
  <c r="I95" i="3" s="1"/>
  <c r="L96" i="3"/>
  <c r="K96" i="3"/>
  <c r="L95" i="3"/>
  <c r="K95" i="3"/>
  <c r="L92" i="3"/>
  <c r="K92" i="3"/>
  <c r="J92" i="3"/>
  <c r="J91" i="3" s="1"/>
  <c r="J90" i="3" s="1"/>
  <c r="J89" i="3" s="1"/>
  <c r="I92" i="3"/>
  <c r="I91" i="3" s="1"/>
  <c r="I90" i="3" s="1"/>
  <c r="I89" i="3" s="1"/>
  <c r="L91" i="3"/>
  <c r="K91" i="3"/>
  <c r="L90" i="3"/>
  <c r="K90" i="3"/>
  <c r="L89" i="3"/>
  <c r="K89" i="3"/>
  <c r="L85" i="3"/>
  <c r="K85" i="3"/>
  <c r="J85" i="3"/>
  <c r="I85" i="3"/>
  <c r="L84" i="3"/>
  <c r="K84" i="3"/>
  <c r="J84" i="3"/>
  <c r="J83" i="3" s="1"/>
  <c r="J82" i="3" s="1"/>
  <c r="I84" i="3"/>
  <c r="I83" i="3" s="1"/>
  <c r="I82" i="3" s="1"/>
  <c r="L83" i="3"/>
  <c r="K83" i="3"/>
  <c r="L82" i="3"/>
  <c r="K82" i="3"/>
  <c r="L80" i="3"/>
  <c r="K80" i="3"/>
  <c r="J80" i="3"/>
  <c r="J79" i="3" s="1"/>
  <c r="J78" i="3" s="1"/>
  <c r="I80" i="3"/>
  <c r="L79" i="3"/>
  <c r="K79" i="3"/>
  <c r="I79" i="3"/>
  <c r="I78" i="3" s="1"/>
  <c r="L78" i="3"/>
  <c r="K78" i="3"/>
  <c r="L74" i="3"/>
  <c r="K74" i="3"/>
  <c r="J74" i="3"/>
  <c r="J73" i="3" s="1"/>
  <c r="I74" i="3"/>
  <c r="I73" i="3" s="1"/>
  <c r="L73" i="3"/>
  <c r="K73" i="3"/>
  <c r="L69" i="3"/>
  <c r="K69" i="3"/>
  <c r="J69" i="3"/>
  <c r="I69" i="3"/>
  <c r="I68" i="3" s="1"/>
  <c r="L68" i="3"/>
  <c r="K68" i="3"/>
  <c r="J68" i="3"/>
  <c r="L64" i="3"/>
  <c r="K64" i="3"/>
  <c r="J64" i="3"/>
  <c r="J63" i="3" s="1"/>
  <c r="I64" i="3"/>
  <c r="I63" i="3" s="1"/>
  <c r="L63" i="3"/>
  <c r="K63" i="3"/>
  <c r="L62" i="3"/>
  <c r="K62" i="3"/>
  <c r="L61" i="3"/>
  <c r="K61" i="3"/>
  <c r="L45" i="3"/>
  <c r="K45" i="3"/>
  <c r="J45" i="3"/>
  <c r="J44" i="3" s="1"/>
  <c r="J43" i="3" s="1"/>
  <c r="J42" i="3" s="1"/>
  <c r="I45" i="3"/>
  <c r="I44" i="3" s="1"/>
  <c r="I43" i="3" s="1"/>
  <c r="I42" i="3" s="1"/>
  <c r="L44" i="3"/>
  <c r="K44" i="3"/>
  <c r="L43" i="3"/>
  <c r="K43" i="3"/>
  <c r="L42" i="3"/>
  <c r="K42" i="3"/>
  <c r="L40" i="3"/>
  <c r="K40" i="3"/>
  <c r="J40" i="3"/>
  <c r="J39" i="3" s="1"/>
  <c r="J38" i="3" s="1"/>
  <c r="I40" i="3"/>
  <c r="I39" i="3" s="1"/>
  <c r="I38" i="3" s="1"/>
  <c r="L39" i="3"/>
  <c r="K39" i="3"/>
  <c r="L38" i="3"/>
  <c r="K38" i="3"/>
  <c r="L36" i="3"/>
  <c r="K36" i="3"/>
  <c r="J36" i="3"/>
  <c r="I36" i="3"/>
  <c r="L34" i="3"/>
  <c r="K34" i="3"/>
  <c r="J34" i="3"/>
  <c r="J33" i="3" s="1"/>
  <c r="J32" i="3" s="1"/>
  <c r="I34" i="3"/>
  <c r="I33" i="3" s="1"/>
  <c r="I32" i="3" s="1"/>
  <c r="I31" i="3" s="1"/>
  <c r="L33" i="3"/>
  <c r="K33" i="3"/>
  <c r="L32" i="3"/>
  <c r="K32" i="3"/>
  <c r="L31" i="3"/>
  <c r="K31" i="3"/>
  <c r="L30" i="3"/>
  <c r="L360" i="3" s="1"/>
  <c r="K30" i="3"/>
  <c r="K360" i="3" s="1"/>
  <c r="I295" i="8" l="1"/>
  <c r="I176" i="8"/>
  <c r="I360" i="8" s="1"/>
  <c r="L230" i="7"/>
  <c r="L176" i="7"/>
  <c r="L360" i="7" s="1"/>
  <c r="I295" i="6"/>
  <c r="I176" i="6" s="1"/>
  <c r="I30" i="6"/>
  <c r="I30" i="5"/>
  <c r="I360" i="5" s="1"/>
  <c r="I30" i="4"/>
  <c r="I176" i="4"/>
  <c r="I62" i="3"/>
  <c r="I61" i="3" s="1"/>
  <c r="I30" i="3" s="1"/>
  <c r="I131" i="3"/>
  <c r="J160" i="3"/>
  <c r="I178" i="3"/>
  <c r="I177" i="3" s="1"/>
  <c r="J231" i="3"/>
  <c r="J230" i="3" s="1"/>
  <c r="I109" i="3"/>
  <c r="J131" i="3"/>
  <c r="J178" i="3"/>
  <c r="J177" i="3" s="1"/>
  <c r="J328" i="3"/>
  <c r="J295" i="3" s="1"/>
  <c r="I230" i="3"/>
  <c r="I328" i="3"/>
  <c r="J31" i="3"/>
  <c r="J62" i="3"/>
  <c r="J61" i="3" s="1"/>
  <c r="J109" i="3"/>
  <c r="J151" i="3"/>
  <c r="J150" i="3" s="1"/>
  <c r="I263" i="3"/>
  <c r="I296" i="3"/>
  <c r="I295" i="3" s="1"/>
  <c r="L357" i="2"/>
  <c r="K357" i="2"/>
  <c r="J357" i="2"/>
  <c r="I357" i="2"/>
  <c r="I356" i="2" s="1"/>
  <c r="L356" i="2"/>
  <c r="K356" i="2"/>
  <c r="J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I350" i="2" s="1"/>
  <c r="L350" i="2"/>
  <c r="K350" i="2"/>
  <c r="J350" i="2"/>
  <c r="L347" i="2"/>
  <c r="K347" i="2"/>
  <c r="J347" i="2"/>
  <c r="I347" i="2"/>
  <c r="I346" i="2" s="1"/>
  <c r="L346" i="2"/>
  <c r="K346" i="2"/>
  <c r="J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I338" i="2" s="1"/>
  <c r="L338" i="2"/>
  <c r="K338" i="2"/>
  <c r="J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L325" i="2"/>
  <c r="K325" i="2"/>
  <c r="J325" i="2"/>
  <c r="I325" i="2"/>
  <c r="I324" i="2" s="1"/>
  <c r="L324" i="2"/>
  <c r="K324" i="2"/>
  <c r="J324" i="2"/>
  <c r="L322" i="2"/>
  <c r="K322" i="2"/>
  <c r="J322" i="2"/>
  <c r="I322" i="2"/>
  <c r="I321" i="2" s="1"/>
  <c r="L321" i="2"/>
  <c r="K321" i="2"/>
  <c r="J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I314" i="2" s="1"/>
  <c r="L314" i="2"/>
  <c r="K314" i="2"/>
  <c r="J314" i="2"/>
  <c r="L311" i="2"/>
  <c r="K311" i="2"/>
  <c r="J311" i="2"/>
  <c r="I311" i="2"/>
  <c r="I310" i="2" s="1"/>
  <c r="L310" i="2"/>
  <c r="K310" i="2"/>
  <c r="J310" i="2"/>
  <c r="L307" i="2"/>
  <c r="K307" i="2"/>
  <c r="J307" i="2"/>
  <c r="I307" i="2"/>
  <c r="I306" i="2" s="1"/>
  <c r="L306" i="2"/>
  <c r="K306" i="2"/>
  <c r="J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I297" i="2" s="1"/>
  <c r="L297" i="2"/>
  <c r="K297" i="2"/>
  <c r="J297" i="2"/>
  <c r="L296" i="2"/>
  <c r="K296" i="2"/>
  <c r="J296" i="2"/>
  <c r="L295" i="2"/>
  <c r="K295" i="2"/>
  <c r="J295" i="2"/>
  <c r="L292" i="2"/>
  <c r="K292" i="2"/>
  <c r="J292" i="2"/>
  <c r="I292" i="2"/>
  <c r="I291" i="2" s="1"/>
  <c r="L291" i="2"/>
  <c r="K291" i="2"/>
  <c r="J291" i="2"/>
  <c r="L289" i="2"/>
  <c r="K289" i="2"/>
  <c r="J289" i="2"/>
  <c r="I289" i="2"/>
  <c r="I288" i="2" s="1"/>
  <c r="L288" i="2"/>
  <c r="K288" i="2"/>
  <c r="J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I281" i="2" s="1"/>
  <c r="L281" i="2"/>
  <c r="K281" i="2"/>
  <c r="J281" i="2"/>
  <c r="L278" i="2"/>
  <c r="K278" i="2"/>
  <c r="J278" i="2"/>
  <c r="I278" i="2"/>
  <c r="I277" i="2" s="1"/>
  <c r="L277" i="2"/>
  <c r="K277" i="2"/>
  <c r="J277" i="2"/>
  <c r="L274" i="2"/>
  <c r="K274" i="2"/>
  <c r="J274" i="2"/>
  <c r="I274" i="2"/>
  <c r="I273" i="2" s="1"/>
  <c r="L273" i="2"/>
  <c r="K273" i="2"/>
  <c r="J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I264" i="2" s="1"/>
  <c r="L264" i="2"/>
  <c r="K264" i="2"/>
  <c r="J264" i="2"/>
  <c r="L263" i="2"/>
  <c r="K263" i="2"/>
  <c r="J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I256" i="2" s="1"/>
  <c r="L256" i="2"/>
  <c r="K256" i="2"/>
  <c r="J256" i="2"/>
  <c r="L254" i="2"/>
  <c r="K254" i="2"/>
  <c r="J254" i="2"/>
  <c r="I254" i="2"/>
  <c r="I253" i="2" s="1"/>
  <c r="L253" i="2"/>
  <c r="K253" i="2"/>
  <c r="J253" i="2"/>
  <c r="L250" i="2"/>
  <c r="K250" i="2"/>
  <c r="J250" i="2"/>
  <c r="I250" i="2"/>
  <c r="I249" i="2" s="1"/>
  <c r="L249" i="2"/>
  <c r="K249" i="2"/>
  <c r="J249" i="2"/>
  <c r="L246" i="2"/>
  <c r="K246" i="2"/>
  <c r="J246" i="2"/>
  <c r="I246" i="2"/>
  <c r="I245" i="2" s="1"/>
  <c r="L245" i="2"/>
  <c r="K245" i="2"/>
  <c r="J245" i="2"/>
  <c r="L242" i="2"/>
  <c r="K242" i="2"/>
  <c r="J242" i="2"/>
  <c r="I242" i="2"/>
  <c r="I241" i="2" s="1"/>
  <c r="L241" i="2"/>
  <c r="K241" i="2"/>
  <c r="J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L230" i="2"/>
  <c r="K230" i="2"/>
  <c r="J230" i="2"/>
  <c r="L226" i="2"/>
  <c r="K226" i="2"/>
  <c r="J226" i="2"/>
  <c r="I226" i="2"/>
  <c r="I225" i="2" s="1"/>
  <c r="I224" i="2" s="1"/>
  <c r="L225" i="2"/>
  <c r="K225" i="2"/>
  <c r="J225" i="2"/>
  <c r="L224" i="2"/>
  <c r="K224" i="2"/>
  <c r="J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I212" i="2" s="1"/>
  <c r="L212" i="2"/>
  <c r="K212" i="2"/>
  <c r="J212" i="2"/>
  <c r="L210" i="2"/>
  <c r="K210" i="2"/>
  <c r="J210" i="2"/>
  <c r="I210" i="2"/>
  <c r="I209" i="2" s="1"/>
  <c r="I208" i="2" s="1"/>
  <c r="L209" i="2"/>
  <c r="K209" i="2"/>
  <c r="J209" i="2"/>
  <c r="L208" i="2"/>
  <c r="K208" i="2"/>
  <c r="J208" i="2"/>
  <c r="L203" i="2"/>
  <c r="K203" i="2"/>
  <c r="J203" i="2"/>
  <c r="I203" i="2"/>
  <c r="I202" i="2" s="1"/>
  <c r="I201" i="2" s="1"/>
  <c r="L202" i="2"/>
  <c r="K202" i="2"/>
  <c r="J202" i="2"/>
  <c r="L201" i="2"/>
  <c r="K201" i="2"/>
  <c r="J201" i="2"/>
  <c r="L199" i="2"/>
  <c r="K199" i="2"/>
  <c r="J199" i="2"/>
  <c r="I199" i="2"/>
  <c r="I198" i="2" s="1"/>
  <c r="L198" i="2"/>
  <c r="K198" i="2"/>
  <c r="J198" i="2"/>
  <c r="L194" i="2"/>
  <c r="K194" i="2"/>
  <c r="J194" i="2"/>
  <c r="I194" i="2"/>
  <c r="I193" i="2" s="1"/>
  <c r="L193" i="2"/>
  <c r="K193" i="2"/>
  <c r="J193" i="2"/>
  <c r="P188" i="2"/>
  <c r="O188" i="2"/>
  <c r="N188" i="2"/>
  <c r="M188" i="2"/>
  <c r="L188" i="2"/>
  <c r="K188" i="2"/>
  <c r="J188" i="2"/>
  <c r="I188" i="2"/>
  <c r="I187" i="2" s="1"/>
  <c r="L187" i="2"/>
  <c r="K187" i="2"/>
  <c r="J187" i="2"/>
  <c r="L183" i="2"/>
  <c r="K183" i="2"/>
  <c r="J183" i="2"/>
  <c r="I183" i="2"/>
  <c r="I182" i="2" s="1"/>
  <c r="L182" i="2"/>
  <c r="K182" i="2"/>
  <c r="J182" i="2"/>
  <c r="L180" i="2"/>
  <c r="K180" i="2"/>
  <c r="J180" i="2"/>
  <c r="I180" i="2"/>
  <c r="I179" i="2" s="1"/>
  <c r="L179" i="2"/>
  <c r="K179" i="2"/>
  <c r="J179" i="2"/>
  <c r="L178" i="2"/>
  <c r="K178" i="2"/>
  <c r="J178" i="2"/>
  <c r="L177" i="2"/>
  <c r="K177" i="2"/>
  <c r="J177" i="2"/>
  <c r="L176" i="2"/>
  <c r="K176" i="2"/>
  <c r="J176" i="2"/>
  <c r="L172" i="2"/>
  <c r="K172" i="2"/>
  <c r="J172" i="2"/>
  <c r="I172" i="2"/>
  <c r="I171" i="2" s="1"/>
  <c r="L171" i="2"/>
  <c r="K171" i="2"/>
  <c r="J171" i="2"/>
  <c r="L167" i="2"/>
  <c r="K167" i="2"/>
  <c r="J167" i="2"/>
  <c r="I167" i="2"/>
  <c r="I166" i="2" s="1"/>
  <c r="L166" i="2"/>
  <c r="K166" i="2"/>
  <c r="J166" i="2"/>
  <c r="L165" i="2"/>
  <c r="K165" i="2"/>
  <c r="J165" i="2"/>
  <c r="L163" i="2"/>
  <c r="K163" i="2"/>
  <c r="J163" i="2"/>
  <c r="I163" i="2"/>
  <c r="L162" i="2"/>
  <c r="K162" i="2"/>
  <c r="J162" i="2"/>
  <c r="I162" i="2"/>
  <c r="I161" i="2" s="1"/>
  <c r="L161" i="2"/>
  <c r="K161" i="2"/>
  <c r="J161" i="2"/>
  <c r="L160" i="2"/>
  <c r="K160" i="2"/>
  <c r="J160" i="2"/>
  <c r="L158" i="2"/>
  <c r="K158" i="2"/>
  <c r="J158" i="2"/>
  <c r="I158" i="2"/>
  <c r="I157" i="2" s="1"/>
  <c r="L157" i="2"/>
  <c r="K157" i="2"/>
  <c r="J157" i="2"/>
  <c r="L153" i="2"/>
  <c r="K153" i="2"/>
  <c r="J153" i="2"/>
  <c r="I153" i="2"/>
  <c r="I152" i="2" s="1"/>
  <c r="I151" i="2" s="1"/>
  <c r="I150" i="2" s="1"/>
  <c r="L152" i="2"/>
  <c r="K152" i="2"/>
  <c r="J152" i="2"/>
  <c r="L151" i="2"/>
  <c r="K151" i="2"/>
  <c r="J151" i="2"/>
  <c r="L150" i="2"/>
  <c r="K150" i="2"/>
  <c r="J150" i="2"/>
  <c r="L147" i="2"/>
  <c r="K147" i="2"/>
  <c r="J147" i="2"/>
  <c r="I147" i="2"/>
  <c r="I146" i="2" s="1"/>
  <c r="I145" i="2" s="1"/>
  <c r="L146" i="2"/>
  <c r="K146" i="2"/>
  <c r="J146" i="2"/>
  <c r="L145" i="2"/>
  <c r="K145" i="2"/>
  <c r="J145" i="2"/>
  <c r="L143" i="2"/>
  <c r="K143" i="2"/>
  <c r="J143" i="2"/>
  <c r="I143" i="2"/>
  <c r="I142" i="2" s="1"/>
  <c r="L142" i="2"/>
  <c r="K142" i="2"/>
  <c r="J142" i="2"/>
  <c r="L139" i="2"/>
  <c r="K139" i="2"/>
  <c r="J139" i="2"/>
  <c r="I139" i="2"/>
  <c r="I138" i="2" s="1"/>
  <c r="I137" i="2" s="1"/>
  <c r="L138" i="2"/>
  <c r="K138" i="2"/>
  <c r="J138" i="2"/>
  <c r="L137" i="2"/>
  <c r="K137" i="2"/>
  <c r="J137" i="2"/>
  <c r="L134" i="2"/>
  <c r="K134" i="2"/>
  <c r="J134" i="2"/>
  <c r="I134" i="2"/>
  <c r="I133" i="2" s="1"/>
  <c r="I132" i="2" s="1"/>
  <c r="I131" i="2" s="1"/>
  <c r="L133" i="2"/>
  <c r="K133" i="2"/>
  <c r="J133" i="2"/>
  <c r="L132" i="2"/>
  <c r="K132" i="2"/>
  <c r="J132" i="2"/>
  <c r="L131" i="2"/>
  <c r="K131" i="2"/>
  <c r="J131" i="2"/>
  <c r="L129" i="2"/>
  <c r="K129" i="2"/>
  <c r="J129" i="2"/>
  <c r="I129" i="2"/>
  <c r="I128" i="2" s="1"/>
  <c r="I127" i="2" s="1"/>
  <c r="L128" i="2"/>
  <c r="K128" i="2"/>
  <c r="J128" i="2"/>
  <c r="L127" i="2"/>
  <c r="K127" i="2"/>
  <c r="J127" i="2"/>
  <c r="L125" i="2"/>
  <c r="K125" i="2"/>
  <c r="J125" i="2"/>
  <c r="I125" i="2"/>
  <c r="I124" i="2" s="1"/>
  <c r="I123" i="2" s="1"/>
  <c r="L124" i="2"/>
  <c r="K124" i="2"/>
  <c r="J124" i="2"/>
  <c r="L123" i="2"/>
  <c r="K123" i="2"/>
  <c r="J123" i="2"/>
  <c r="L121" i="2"/>
  <c r="K121" i="2"/>
  <c r="J121" i="2"/>
  <c r="I121" i="2"/>
  <c r="I120" i="2" s="1"/>
  <c r="I119" i="2" s="1"/>
  <c r="L120" i="2"/>
  <c r="K120" i="2"/>
  <c r="J120" i="2"/>
  <c r="L119" i="2"/>
  <c r="K119" i="2"/>
  <c r="J119" i="2"/>
  <c r="L117" i="2"/>
  <c r="K117" i="2"/>
  <c r="J117" i="2"/>
  <c r="I117" i="2"/>
  <c r="I116" i="2" s="1"/>
  <c r="I115" i="2" s="1"/>
  <c r="L116" i="2"/>
  <c r="K116" i="2"/>
  <c r="J116" i="2"/>
  <c r="L115" i="2"/>
  <c r="K115" i="2"/>
  <c r="J115" i="2"/>
  <c r="L112" i="2"/>
  <c r="K112" i="2"/>
  <c r="J112" i="2"/>
  <c r="I112" i="2"/>
  <c r="I111" i="2" s="1"/>
  <c r="I110" i="2" s="1"/>
  <c r="L111" i="2"/>
  <c r="K111" i="2"/>
  <c r="J111" i="2"/>
  <c r="L110" i="2"/>
  <c r="K110" i="2"/>
  <c r="J110" i="2"/>
  <c r="L109" i="2"/>
  <c r="K109" i="2"/>
  <c r="J109" i="2"/>
  <c r="L106" i="2"/>
  <c r="K106" i="2"/>
  <c r="J106" i="2"/>
  <c r="I106" i="2"/>
  <c r="I105" i="2" s="1"/>
  <c r="L105" i="2"/>
  <c r="K105" i="2"/>
  <c r="J105" i="2"/>
  <c r="L102" i="2"/>
  <c r="K102" i="2"/>
  <c r="J102" i="2"/>
  <c r="I102" i="2"/>
  <c r="I101" i="2" s="1"/>
  <c r="I100" i="2" s="1"/>
  <c r="L101" i="2"/>
  <c r="K101" i="2"/>
  <c r="J101" i="2"/>
  <c r="L100" i="2"/>
  <c r="K100" i="2"/>
  <c r="J100" i="2"/>
  <c r="L97" i="2"/>
  <c r="K97" i="2"/>
  <c r="J97" i="2"/>
  <c r="I97" i="2"/>
  <c r="I96" i="2" s="1"/>
  <c r="I95" i="2" s="1"/>
  <c r="L96" i="2"/>
  <c r="K96" i="2"/>
  <c r="J96" i="2"/>
  <c r="L95" i="2"/>
  <c r="K95" i="2"/>
  <c r="J95" i="2"/>
  <c r="L92" i="2"/>
  <c r="K92" i="2"/>
  <c r="J92" i="2"/>
  <c r="I92" i="2"/>
  <c r="I91" i="2" s="1"/>
  <c r="I90" i="2" s="1"/>
  <c r="L91" i="2"/>
  <c r="K91" i="2"/>
  <c r="J91" i="2"/>
  <c r="L90" i="2"/>
  <c r="K90" i="2"/>
  <c r="J90" i="2"/>
  <c r="L89" i="2"/>
  <c r="K89" i="2"/>
  <c r="J89" i="2"/>
  <c r="L85" i="2"/>
  <c r="K85" i="2"/>
  <c r="J85" i="2"/>
  <c r="I85" i="2"/>
  <c r="I84" i="2" s="1"/>
  <c r="I83" i="2" s="1"/>
  <c r="I82" i="2" s="1"/>
  <c r="L84" i="2"/>
  <c r="K84" i="2"/>
  <c r="J84" i="2"/>
  <c r="L83" i="2"/>
  <c r="K83" i="2"/>
  <c r="J83" i="2"/>
  <c r="L82" i="2"/>
  <c r="K82" i="2"/>
  <c r="J82" i="2"/>
  <c r="L80" i="2"/>
  <c r="K80" i="2"/>
  <c r="J80" i="2"/>
  <c r="I80" i="2"/>
  <c r="I79" i="2" s="1"/>
  <c r="I78" i="2" s="1"/>
  <c r="L79" i="2"/>
  <c r="K79" i="2"/>
  <c r="J79" i="2"/>
  <c r="L78" i="2"/>
  <c r="K78" i="2"/>
  <c r="J78" i="2"/>
  <c r="L74" i="2"/>
  <c r="K74" i="2"/>
  <c r="J74" i="2"/>
  <c r="I74" i="2"/>
  <c r="I73" i="2" s="1"/>
  <c r="L73" i="2"/>
  <c r="K73" i="2"/>
  <c r="J73" i="2"/>
  <c r="L69" i="2"/>
  <c r="K69" i="2"/>
  <c r="J69" i="2"/>
  <c r="I69" i="2"/>
  <c r="I68" i="2" s="1"/>
  <c r="L68" i="2"/>
  <c r="K68" i="2"/>
  <c r="J68" i="2"/>
  <c r="L64" i="2"/>
  <c r="K64" i="2"/>
  <c r="J64" i="2"/>
  <c r="I64" i="2"/>
  <c r="I63" i="2" s="1"/>
  <c r="L63" i="2"/>
  <c r="K63" i="2"/>
  <c r="J63" i="2"/>
  <c r="L62" i="2"/>
  <c r="K62" i="2"/>
  <c r="J62" i="2"/>
  <c r="L61" i="2"/>
  <c r="K61" i="2"/>
  <c r="J61" i="2"/>
  <c r="L45" i="2"/>
  <c r="K45" i="2"/>
  <c r="J45" i="2"/>
  <c r="I45" i="2"/>
  <c r="I44" i="2" s="1"/>
  <c r="I43" i="2" s="1"/>
  <c r="I42" i="2" s="1"/>
  <c r="L44" i="2"/>
  <c r="K44" i="2"/>
  <c r="J44" i="2"/>
  <c r="L43" i="2"/>
  <c r="K43" i="2"/>
  <c r="J43" i="2"/>
  <c r="L42" i="2"/>
  <c r="K42" i="2"/>
  <c r="J42" i="2"/>
  <c r="L40" i="2"/>
  <c r="K40" i="2"/>
  <c r="J40" i="2"/>
  <c r="I40" i="2"/>
  <c r="I39" i="2" s="1"/>
  <c r="I38" i="2" s="1"/>
  <c r="L39" i="2"/>
  <c r="K39" i="2"/>
  <c r="J39" i="2"/>
  <c r="L38" i="2"/>
  <c r="K38" i="2"/>
  <c r="J38" i="2"/>
  <c r="L36" i="2"/>
  <c r="K36" i="2"/>
  <c r="J36" i="2"/>
  <c r="I36" i="2"/>
  <c r="L34" i="2"/>
  <c r="K34" i="2"/>
  <c r="J34" i="2"/>
  <c r="I34" i="2"/>
  <c r="I33" i="2" s="1"/>
  <c r="I32" i="2" s="1"/>
  <c r="I31" i="2" s="1"/>
  <c r="L33" i="2"/>
  <c r="K33" i="2"/>
  <c r="J33" i="2"/>
  <c r="L32" i="2"/>
  <c r="K32" i="2"/>
  <c r="J32" i="2"/>
  <c r="L31" i="2"/>
  <c r="K31" i="2"/>
  <c r="J31" i="2"/>
  <c r="L30" i="2"/>
  <c r="L360" i="2" s="1"/>
  <c r="K30" i="2"/>
  <c r="K360" i="2" s="1"/>
  <c r="J30" i="2"/>
  <c r="J360" i="2" s="1"/>
  <c r="I360" i="6" l="1"/>
  <c r="I360" i="4"/>
  <c r="J30" i="3"/>
  <c r="J176" i="3"/>
  <c r="I176" i="3"/>
  <c r="I360" i="3" s="1"/>
  <c r="I62" i="2"/>
  <c r="I61" i="2" s="1"/>
  <c r="I231" i="2"/>
  <c r="I230" i="2" s="1"/>
  <c r="I178" i="2"/>
  <c r="I177" i="2" s="1"/>
  <c r="I263" i="2"/>
  <c r="I296" i="2"/>
  <c r="I89" i="2"/>
  <c r="I109" i="2"/>
  <c r="I165" i="2"/>
  <c r="I160" i="2" s="1"/>
  <c r="I328" i="2"/>
  <c r="I34" i="1"/>
  <c r="I33" i="1" s="1"/>
  <c r="I32" i="1" s="1"/>
  <c r="I31" i="1" s="1"/>
  <c r="J34" i="1"/>
  <c r="J33" i="1" s="1"/>
  <c r="J32" i="1" s="1"/>
  <c r="K34" i="1"/>
  <c r="K33" i="1" s="1"/>
  <c r="K32" i="1" s="1"/>
  <c r="L34" i="1"/>
  <c r="L33" i="1" s="1"/>
  <c r="L32" i="1" s="1"/>
  <c r="L31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K160" i="1" s="1"/>
  <c r="L163" i="1"/>
  <c r="L162" i="1" s="1"/>
  <c r="L161" i="1" s="1"/>
  <c r="K166" i="1"/>
  <c r="K165" i="1" s="1"/>
  <c r="I167" i="1"/>
  <c r="I166" i="1" s="1"/>
  <c r="J167" i="1"/>
  <c r="J166" i="1" s="1"/>
  <c r="K167" i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K178" i="1" s="1"/>
  <c r="K177" i="1" s="1"/>
  <c r="L180" i="1"/>
  <c r="L179" i="1" s="1"/>
  <c r="K182" i="1"/>
  <c r="I183" i="1"/>
  <c r="I182" i="1" s="1"/>
  <c r="J183" i="1"/>
  <c r="J182" i="1" s="1"/>
  <c r="K183" i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K193" i="1"/>
  <c r="I194" i="1"/>
  <c r="I193" i="1" s="1"/>
  <c r="J194" i="1"/>
  <c r="J193" i="1" s="1"/>
  <c r="K194" i="1"/>
  <c r="L194" i="1"/>
  <c r="L193" i="1" s="1"/>
  <c r="I199" i="1"/>
  <c r="I198" i="1" s="1"/>
  <c r="J199" i="1"/>
  <c r="J198" i="1" s="1"/>
  <c r="K199" i="1"/>
  <c r="K198" i="1" s="1"/>
  <c r="L199" i="1"/>
  <c r="L198" i="1" s="1"/>
  <c r="K201" i="1"/>
  <c r="I203" i="1"/>
  <c r="I202" i="1" s="1"/>
  <c r="I201" i="1" s="1"/>
  <c r="J203" i="1"/>
  <c r="J202" i="1" s="1"/>
  <c r="J201" i="1" s="1"/>
  <c r="K203" i="1"/>
  <c r="K202" i="1" s="1"/>
  <c r="L203" i="1"/>
  <c r="L202" i="1" s="1"/>
  <c r="L201" i="1" s="1"/>
  <c r="I210" i="1"/>
  <c r="I209" i="1" s="1"/>
  <c r="I208" i="1" s="1"/>
  <c r="J210" i="1"/>
  <c r="J209" i="1" s="1"/>
  <c r="J208" i="1" s="1"/>
  <c r="K210" i="1"/>
  <c r="K209" i="1" s="1"/>
  <c r="K208" i="1" s="1"/>
  <c r="L210" i="1"/>
  <c r="L209" i="1" s="1"/>
  <c r="K212" i="1"/>
  <c r="I213" i="1"/>
  <c r="I212" i="1" s="1"/>
  <c r="J213" i="1"/>
  <c r="J212" i="1" s="1"/>
  <c r="K213" i="1"/>
  <c r="L213" i="1"/>
  <c r="L212" i="1" s="1"/>
  <c r="K221" i="1"/>
  <c r="K220" i="1" s="1"/>
  <c r="I222" i="1"/>
  <c r="I221" i="1" s="1"/>
  <c r="I220" i="1" s="1"/>
  <c r="J222" i="1"/>
  <c r="J221" i="1" s="1"/>
  <c r="J220" i="1" s="1"/>
  <c r="K222" i="1"/>
  <c r="L222" i="1"/>
  <c r="L221" i="1" s="1"/>
  <c r="L220" i="1" s="1"/>
  <c r="K225" i="1"/>
  <c r="K224" i="1" s="1"/>
  <c r="I226" i="1"/>
  <c r="I225" i="1" s="1"/>
  <c r="I224" i="1" s="1"/>
  <c r="J226" i="1"/>
  <c r="J225" i="1" s="1"/>
  <c r="J224" i="1" s="1"/>
  <c r="K226" i="1"/>
  <c r="L226" i="1"/>
  <c r="L225" i="1" s="1"/>
  <c r="L224" i="1" s="1"/>
  <c r="I233" i="1"/>
  <c r="I232" i="1" s="1"/>
  <c r="J233" i="1"/>
  <c r="J232" i="1" s="1"/>
  <c r="K233" i="1"/>
  <c r="K232" i="1" s="1"/>
  <c r="K231" i="1" s="1"/>
  <c r="K230" i="1" s="1"/>
  <c r="L233" i="1"/>
  <c r="L232" i="1" s="1"/>
  <c r="I235" i="1"/>
  <c r="J235" i="1"/>
  <c r="K235" i="1"/>
  <c r="L235" i="1"/>
  <c r="I238" i="1"/>
  <c r="J238" i="1"/>
  <c r="K238" i="1"/>
  <c r="L238" i="1"/>
  <c r="K241" i="1"/>
  <c r="I242" i="1"/>
  <c r="I241" i="1" s="1"/>
  <c r="J242" i="1"/>
  <c r="J241" i="1" s="1"/>
  <c r="K242" i="1"/>
  <c r="L242" i="1"/>
  <c r="L241" i="1" s="1"/>
  <c r="I246" i="1"/>
  <c r="I245" i="1" s="1"/>
  <c r="J246" i="1"/>
  <c r="J245" i="1" s="1"/>
  <c r="K246" i="1"/>
  <c r="K245" i="1" s="1"/>
  <c r="L246" i="1"/>
  <c r="L245" i="1" s="1"/>
  <c r="K249" i="1"/>
  <c r="I250" i="1"/>
  <c r="I249" i="1" s="1"/>
  <c r="J250" i="1"/>
  <c r="J249" i="1" s="1"/>
  <c r="K250" i="1"/>
  <c r="L250" i="1"/>
  <c r="L249" i="1" s="1"/>
  <c r="I254" i="1"/>
  <c r="I253" i="1" s="1"/>
  <c r="J254" i="1"/>
  <c r="J253" i="1" s="1"/>
  <c r="K254" i="1"/>
  <c r="K253" i="1" s="1"/>
  <c r="L254" i="1"/>
  <c r="L253" i="1" s="1"/>
  <c r="K256" i="1"/>
  <c r="I257" i="1"/>
  <c r="I256" i="1" s="1"/>
  <c r="J257" i="1"/>
  <c r="J256" i="1" s="1"/>
  <c r="K257" i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K263" i="1" s="1"/>
  <c r="L265" i="1"/>
  <c r="L264" i="1" s="1"/>
  <c r="I267" i="1"/>
  <c r="J267" i="1"/>
  <c r="K267" i="1"/>
  <c r="L267" i="1"/>
  <c r="I270" i="1"/>
  <c r="J270" i="1"/>
  <c r="K270" i="1"/>
  <c r="L270" i="1"/>
  <c r="I273" i="1"/>
  <c r="I274" i="1"/>
  <c r="J274" i="1"/>
  <c r="J273" i="1" s="1"/>
  <c r="K274" i="1"/>
  <c r="K273" i="1" s="1"/>
  <c r="L274" i="1"/>
  <c r="L273" i="1" s="1"/>
  <c r="J277" i="1"/>
  <c r="I278" i="1"/>
  <c r="I277" i="1" s="1"/>
  <c r="J278" i="1"/>
  <c r="K278" i="1"/>
  <c r="K277" i="1" s="1"/>
  <c r="L278" i="1"/>
  <c r="L277" i="1" s="1"/>
  <c r="J281" i="1"/>
  <c r="I282" i="1"/>
  <c r="I281" i="1" s="1"/>
  <c r="J282" i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J291" i="1"/>
  <c r="I292" i="1"/>
  <c r="I291" i="1" s="1"/>
  <c r="J292" i="1"/>
  <c r="K292" i="1"/>
  <c r="K291" i="1" s="1"/>
  <c r="L292" i="1"/>
  <c r="L291" i="1" s="1"/>
  <c r="I298" i="1"/>
  <c r="I297" i="1" s="1"/>
  <c r="J298" i="1"/>
  <c r="J297" i="1" s="1"/>
  <c r="J296" i="1" s="1"/>
  <c r="J295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J306" i="1"/>
  <c r="I307" i="1"/>
  <c r="I306" i="1" s="1"/>
  <c r="J307" i="1"/>
  <c r="K307" i="1"/>
  <c r="K306" i="1" s="1"/>
  <c r="L307" i="1"/>
  <c r="L306" i="1" s="1"/>
  <c r="J310" i="1"/>
  <c r="I311" i="1"/>
  <c r="I310" i="1" s="1"/>
  <c r="J311" i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J321" i="1"/>
  <c r="I322" i="1"/>
  <c r="I321" i="1" s="1"/>
  <c r="J322" i="1"/>
  <c r="K322" i="1"/>
  <c r="K321" i="1" s="1"/>
  <c r="L322" i="1"/>
  <c r="L321" i="1" s="1"/>
  <c r="J324" i="1"/>
  <c r="I325" i="1"/>
  <c r="I324" i="1" s="1"/>
  <c r="J325" i="1"/>
  <c r="K325" i="1"/>
  <c r="K324" i="1" s="1"/>
  <c r="L325" i="1"/>
  <c r="L324" i="1" s="1"/>
  <c r="I330" i="1"/>
  <c r="I329" i="1" s="1"/>
  <c r="J330" i="1"/>
  <c r="J329" i="1" s="1"/>
  <c r="J328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J338" i="1"/>
  <c r="I339" i="1"/>
  <c r="I338" i="1" s="1"/>
  <c r="J339" i="1"/>
  <c r="K339" i="1"/>
  <c r="K338" i="1" s="1"/>
  <c r="L339" i="1"/>
  <c r="L338" i="1" s="1"/>
  <c r="J342" i="1"/>
  <c r="I343" i="1"/>
  <c r="I342" i="1" s="1"/>
  <c r="J343" i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J353" i="1"/>
  <c r="I354" i="1"/>
  <c r="I353" i="1" s="1"/>
  <c r="J354" i="1"/>
  <c r="K354" i="1"/>
  <c r="K353" i="1" s="1"/>
  <c r="L354" i="1"/>
  <c r="L353" i="1" s="1"/>
  <c r="J356" i="1"/>
  <c r="I357" i="1"/>
  <c r="I356" i="1" s="1"/>
  <c r="J357" i="1"/>
  <c r="K357" i="1"/>
  <c r="K356" i="1" s="1"/>
  <c r="L357" i="1"/>
  <c r="L356" i="1" s="1"/>
  <c r="J360" i="3" l="1"/>
  <c r="I30" i="2"/>
  <c r="I295" i="2"/>
  <c r="I176" i="2" s="1"/>
  <c r="L131" i="1"/>
  <c r="L89" i="1"/>
  <c r="L62" i="1"/>
  <c r="L61" i="1" s="1"/>
  <c r="L30" i="1" s="1"/>
  <c r="I328" i="1"/>
  <c r="I296" i="1"/>
  <c r="I295" i="1" s="1"/>
  <c r="L165" i="1"/>
  <c r="K151" i="1"/>
  <c r="K150" i="1" s="1"/>
  <c r="K131" i="1"/>
  <c r="K109" i="1"/>
  <c r="K89" i="1"/>
  <c r="K62" i="1"/>
  <c r="K61" i="1" s="1"/>
  <c r="K31" i="1"/>
  <c r="L109" i="1"/>
  <c r="L328" i="1"/>
  <c r="L296" i="1"/>
  <c r="L295" i="1" s="1"/>
  <c r="I263" i="1"/>
  <c r="I231" i="1"/>
  <c r="I230" i="1" s="1"/>
  <c r="I178" i="1"/>
  <c r="I177" i="1" s="1"/>
  <c r="I176" i="1" s="1"/>
  <c r="L160" i="1"/>
  <c r="K328" i="1"/>
  <c r="K296" i="1"/>
  <c r="K295" i="1" s="1"/>
  <c r="K176" i="1" s="1"/>
  <c r="L263" i="1"/>
  <c r="L231" i="1"/>
  <c r="L208" i="1"/>
  <c r="L178" i="1"/>
  <c r="L177" i="1" s="1"/>
  <c r="I89" i="1"/>
  <c r="I62" i="1"/>
  <c r="I61" i="1" s="1"/>
  <c r="J165" i="1"/>
  <c r="J160" i="1"/>
  <c r="J151" i="1"/>
  <c r="J150" i="1" s="1"/>
  <c r="J131" i="1"/>
  <c r="I165" i="1"/>
  <c r="I160" i="1"/>
  <c r="I30" i="1" s="1"/>
  <c r="I360" i="1" s="1"/>
  <c r="I151" i="1"/>
  <c r="I150" i="1" s="1"/>
  <c r="I131" i="1"/>
  <c r="I109" i="1"/>
  <c r="J263" i="1"/>
  <c r="J231" i="1"/>
  <c r="J178" i="1"/>
  <c r="J177" i="1" s="1"/>
  <c r="J109" i="1"/>
  <c r="J89" i="1"/>
  <c r="J62" i="1"/>
  <c r="J61" i="1" s="1"/>
  <c r="J31" i="1"/>
  <c r="I360" i="2" l="1"/>
  <c r="J30" i="1"/>
  <c r="J176" i="1"/>
  <c r="J230" i="1"/>
  <c r="L230" i="1"/>
  <c r="L176" i="1" s="1"/>
  <c r="L360" i="1" s="1"/>
  <c r="K30" i="1"/>
  <c r="K360" i="1" s="1"/>
  <c r="J360" i="1" l="1"/>
</calcChain>
</file>

<file path=xl/sharedStrings.xml><?xml version="1.0" encoding="utf-8"?>
<sst xmlns="http://schemas.openxmlformats.org/spreadsheetml/2006/main" count="3514" uniqueCount="483">
  <si>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</si>
  <si>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</si>
  <si>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</si>
  <si>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</si>
  <si>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</si>
  <si>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</si>
  <si>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Plikių Ievos Labutytės pagrindinė mokykla, 191791760</t>
  </si>
  <si>
    <t>(įstaigos pavadinimas, kodas Juridinių asmenų registre, adresas)</t>
  </si>
  <si>
    <t>BIUDŽETO IŠLAIDŲ SĄMATOS VYKDYMO</t>
  </si>
  <si>
    <t>2020 M. KOVO MĖN. 31 D.</t>
  </si>
  <si>
    <t>1 ketvirtis</t>
  </si>
  <si>
    <t>(metinė, ketvirtinė)</t>
  </si>
  <si>
    <t>ATASKAITA</t>
  </si>
  <si>
    <t>2020.04.07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</si>
  <si>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</si>
  <si>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</si>
  <si>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</si>
  <si>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</si>
  <si>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</si>
  <si>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</si>
  <si>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</si>
  <si>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</si>
  <si>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</si>
  <si>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</si>
  <si>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</si>
  <si>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</si>
  <si>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</si>
  <si>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</si>
  <si>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</si>
  <si>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</si>
  <si>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</si>
  <si>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</si>
  <si>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</si>
  <si>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</si>
  <si>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</si>
  <si>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</si>
  <si>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</si>
  <si>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</si>
  <si>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</si>
  <si>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</si>
  <si>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</si>
  <si>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</si>
  <si>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</si>
  <si>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</si>
  <si>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</si>
  <si>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</si>
  <si>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</si>
  <si>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</si>
  <si>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</si>
  <si>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</si>
  <si>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</si>
  <si>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</si>
  <si>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</si>
  <si>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</si>
  <si>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</si>
  <si>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</si>
  <si>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</si>
  <si>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</si>
  <si>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</si>
  <si>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</si>
  <si>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</si>
  <si>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</si>
  <si>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</si>
  <si>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</si>
  <si>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</si>
  <si>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</si>
  <si>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</si>
  <si>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</si>
  <si>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</si>
  <si>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</si>
  <si>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</si>
  <si>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</si>
  <si>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</si>
  <si>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</si>
  <si>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</si>
  <si>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</si>
  <si>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</si>
  <si>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</si>
  <si>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</si>
  <si>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</si>
  <si>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</si>
  <si>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</si>
  <si>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</si>
  <si>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</si>
  <si>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</si>
  <si>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</si>
  <si>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</si>
  <si>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</si>
  <si>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</si>
  <si>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</si>
  <si>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</si>
  <si>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</si>
  <si>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</si>
  <si>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</si>
  <si>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</si>
  <si>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</si>
  <si>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</si>
  <si>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</si>
  <si>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</si>
  <si>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</si>
  <si>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</si>
  <si>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</si>
  <si>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</si>
  <si>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</si>
  <si>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</si>
  <si>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</si>
  <si>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</si>
  <si>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</si>
  <si>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</si>
  <si>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</si>
  <si>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</si>
  <si>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</si>
  <si>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</si>
  <si>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</si>
  <si>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</si>
  <si>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</si>
  <si>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</si>
  <si>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</si>
  <si>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</si>
  <si>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</si>
  <si>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</si>
  <si>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</si>
  <si>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</si>
  <si>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</si>
  <si>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</si>
  <si>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</si>
  <si>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</si>
  <si>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</si>
  <si>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</si>
  <si>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</si>
  <si>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</si>
  <si>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</si>
  <si>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</si>
  <si>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</si>
  <si>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</si>
  <si>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</si>
  <si>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</si>
  <si>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</si>
  <si>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</si>
  <si>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</si>
  <si>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</si>
  <si>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</si>
  <si>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</si>
  <si>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</si>
  <si>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</si>
  <si>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</si>
  <si>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</si>
  <si>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</si>
  <si>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</si>
  <si>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</si>
  <si>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</si>
  <si>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</si>
  <si>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</si>
  <si>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</si>
  <si>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</si>
  <si>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</si>
  <si>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</si>
  <si>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</si>
  <si>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</si>
  <si>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</si>
  <si>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</si>
  <si>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</si>
  <si>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</si>
  <si>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</si>
  <si>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</si>
  <si>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</si>
  <si>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</si>
  <si>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</si>
  <si>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</si>
  <si>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</si>
  <si>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</si>
  <si>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</si>
  <si>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</si>
  <si>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</si>
  <si>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</si>
  <si>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</si>
  <si>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</si>
  <si>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</si>
  <si>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</si>
  <si>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</si>
  <si>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</si>
  <si>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</si>
  <si>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</si>
  <si>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</si>
  <si>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</si>
  <si>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</si>
  <si>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</si>
  <si>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</si>
  <si>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</si>
  <si>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</si>
  <si>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</si>
  <si>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</si>
  <si>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</si>
  <si>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</si>
  <si>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</si>
  <si>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</si>
  <si>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</si>
  <si>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</si>
  <si>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</si>
  <si>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</si>
  <si>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</si>
  <si>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</si>
  <si>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</si>
  <si>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</si>
  <si>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</si>
  <si>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</si>
  <si>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</si>
  <si>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</si>
  <si>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</si>
  <si>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</si>
  <si>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</si>
  <si>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</si>
  <si>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</si>
  <si>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</si>
  <si>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</si>
  <si>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</si>
  <si>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</si>
  <si>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</si>
  <si>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</si>
  <si>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</si>
  <si>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</si>
  <si>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</si>
  <si>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</si>
  <si>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</si>
  <si>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</si>
  <si>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</si>
  <si>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</si>
  <si>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</si>
  <si>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</si>
  <si>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</si>
  <si>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</si>
  <si>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</si>
  <si>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</si>
  <si>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</si>
  <si>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</si>
  <si>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</si>
  <si>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</si>
  <si>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</si>
  <si>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</si>
  <si>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</si>
  <si>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</si>
  <si>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</si>
  <si>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S</t>
  </si>
  <si>
    <t>Pajamos už paslaugas ir nuomą</t>
  </si>
  <si>
    <t>SB</t>
  </si>
  <si>
    <t>Savivaldybės biudžeto lėšos</t>
  </si>
  <si>
    <t>1.3.3.22. Saulės baterijų elektros energijos gamybai įrengimas bei šildymo katilo modernizavimas įdiegiant sistemą oras-vanduo Plikių I. Labutytės pagrindinėje mokykloje</t>
  </si>
  <si>
    <t>1.4.4.28. Švietimo įstaigų patalpų remontas, mokyklinių autobusų remontas, buitinės, organizacinės technikos, mokymo priemonių įsigijimas</t>
  </si>
  <si>
    <t>Papildomos švietimo paslaugos</t>
  </si>
  <si>
    <t>06</t>
  </si>
  <si>
    <t xml:space="preserve"> 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</si>
  <si>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</si>
  <si>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</si>
  <si>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</si>
  <si>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</si>
  <si>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</si>
  <si>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(Įstaigos pavadinimas)</t>
  </si>
  <si>
    <t>įsakymu Nr.(5.1.1) AV - 306</t>
  </si>
  <si>
    <t xml:space="preserve"> 191791760, Mokyklos g. 4, Plikių mstl., Klaipėdos raj.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</si>
  <si>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</si>
  <si>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</si>
  <si>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</si>
  <si>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</si>
  <si>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</si>
  <si>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</si>
  <si>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</si>
  <si>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</si>
  <si>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</si>
  <si>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</si>
  <si>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</si>
  <si>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</si>
  <si>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</si>
  <si>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</si>
  <si>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</si>
  <si>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</si>
  <si>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</si>
  <si>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</si>
  <si>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</si>
  <si>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</si>
  <si>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</si>
  <si>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</si>
  <si>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</si>
  <si>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</si>
  <si>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</si>
  <si>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</si>
  <si>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</si>
  <si>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</si>
  <si>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</si>
  <si>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</si>
  <si>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r>
      <t xml:space="preserve">Metinė, 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,mėnesinė</t>
    </r>
  </si>
  <si>
    <t xml:space="preserve"> PAŽYMA APIE PAJAMAS UŽ PASLAUGAS IR NUOMĄ  2020 m. kovo 31 D. </t>
  </si>
  <si>
    <t>2020-04-07 Nr. F3-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</si>
  <si>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</si>
  <si>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</si>
  <si>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</si>
  <si>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</si>
  <si>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</si>
  <si>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</si>
  <si>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</si>
  <si>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</si>
  <si>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</si>
  <si>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</si>
  <si>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</si>
  <si>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</si>
  <si>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</si>
  <si>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</si>
  <si>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</si>
  <si>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</si>
  <si>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</si>
  <si>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</si>
  <si>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</si>
  <si>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</si>
  <si>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</si>
  <si>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</si>
  <si>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</si>
  <si>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</si>
  <si>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</si>
  <si>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</si>
  <si>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SAVIVALDYBĖS BIUDŽETINIŲ ĮSTAIGŲ  PAJAMŲ ĮMOKŲ ATASKAITA UŽ 2020  METŲ I KETVIRTĮ</t>
  </si>
  <si>
    <t xml:space="preserve">2020-04-07  Nr.  </t>
  </si>
  <si>
    <t>P A T V I R T I N T A</t>
  </si>
  <si>
    <t>2020 m. kovo 24 d.</t>
  </si>
  <si>
    <t>įsakymu Nr. (5.1.1 E) AV-659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</si>
  <si>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</si>
  <si>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</si>
  <si>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</si>
  <si>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</si>
  <si>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</si>
  <si>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</si>
  <si>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</si>
  <si>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</si>
  <si>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</si>
  <si>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</si>
  <si>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</si>
  <si>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</si>
  <si>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</si>
  <si>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</si>
  <si>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</si>
  <si>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</si>
  <si>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</si>
  <si>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</si>
  <si>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</si>
  <si>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</si>
  <si>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</si>
  <si>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</si>
  <si>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</si>
  <si>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</si>
  <si>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</si>
  <si>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</si>
  <si>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</si>
  <si>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</si>
  <si>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</si>
  <si>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</si>
  <si>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</si>
  <si>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</si>
  <si>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</si>
  <si>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</si>
  <si>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</si>
  <si>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</si>
  <si>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</si>
  <si>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</si>
  <si>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</si>
  <si>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</si>
  <si>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Iš viso:</t>
  </si>
  <si>
    <t xml:space="preserve">  (parašas)</t>
  </si>
  <si>
    <t xml:space="preserve">                                  (vardas ir pavardė)</t>
  </si>
  <si>
    <t>PAŽYMA PRIE MOKĖTINŲ SUMŲ 2020 M. KOVO 31 D. ATASKAITOS 9 PRIEDO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</si>
  <si>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</si>
  <si>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2.7.2.1.1.1</t>
  </si>
  <si>
    <t>Socialinė parama pinigais</t>
  </si>
  <si>
    <t>Darbdavių sociailinė parama pinigais</t>
  </si>
  <si>
    <t>2.7.3.1.1.1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</si>
  <si>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</si>
  <si>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</si>
  <si>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</si>
  <si>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</si>
  <si>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</si>
  <si>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kovo mėn. 31 d.</t>
  </si>
  <si>
    <t xml:space="preserve">     </t>
  </si>
  <si>
    <t xml:space="preserve">                          2020.04.07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</si>
  <si>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</si>
  <si>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</si>
  <si>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</si>
  <si>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</si>
  <si>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</si>
  <si>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</si>
  <si>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</si>
  <si>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</si>
  <si>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</si>
  <si>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</si>
  <si>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</si>
  <si>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</si>
  <si>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</si>
  <si>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</si>
  <si>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</si>
  <si>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</si>
  <si>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</si>
  <si>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</si>
  <si>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</si>
  <si>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</si>
  <si>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</si>
  <si>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</si>
  <si>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</si>
  <si>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</si>
  <si>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</si>
  <si>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</si>
  <si>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</si>
  <si>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</si>
  <si>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</si>
  <si>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</si>
  <si>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</si>
  <si>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</si>
  <si>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</si>
  <si>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</si>
  <si>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Plikių Ievos Labutytės pagrindinė mokykla</t>
  </si>
  <si>
    <t>Klaipėdos raj.savivaldybės administracijos (Biudžeto ir ekonomikos skyriui)</t>
  </si>
  <si>
    <t>PAŽYMA DĖL GAUTINŲ, GAUTŲ IR GRĄŽINTINŲ FINANSAVIMO SUMŲ</t>
  </si>
  <si>
    <t>2020-04-07  Nr.______</t>
  </si>
  <si>
    <t>Ataskaitinis laikotarpis:</t>
  </si>
  <si>
    <t>2020-03-31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</si>
  <si>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</si>
  <si>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</si>
  <si>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</si>
  <si>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</si>
  <si>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</si>
  <si>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</si>
  <si>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</si>
  <si>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</si>
  <si>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</si>
  <si>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Atsargoms</t>
  </si>
  <si>
    <t>(Parašas) (Vardas ir pavardė)</t>
  </si>
  <si>
    <t>09.02.01.01.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</si>
  <si>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</si>
  <si>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</si>
  <si>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</si>
  <si>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</si>
  <si>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</si>
  <si>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</si>
  <si>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</si>
  <si>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</si>
  <si>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</si>
  <si>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</si>
  <si>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</si>
  <si>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</si>
  <si>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</si>
  <si>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</si>
  <si>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</si>
  <si>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</si>
  <si>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</si>
  <si>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</si>
  <si>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</si>
  <si>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</si>
  <si>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</si>
  <si>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</si>
  <si>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</si>
  <si>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</si>
  <si>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</si>
  <si>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</si>
  <si>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</si>
  <si>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</si>
  <si>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</si>
  <si>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</si>
  <si>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</si>
  <si>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</si>
  <si>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</si>
  <si>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</si>
  <si>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</si>
  <si>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</si>
  <si>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</si>
  <si>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</si>
  <si>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</si>
  <si>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</si>
  <si>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</si>
  <si>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</si>
  <si>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</si>
  <si>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</si>
  <si>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</si>
  <si>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</si>
  <si>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</si>
  <si>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</si>
  <si>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</si>
  <si>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IKIMOKYKLINIŲ, VISŲ TIPŲ BENDROJO UGDYMO MOKYKLŲ, KITŲ ŠVIETIMO ĮSTAIGŲ TINKLO, KONTINGENTO, ETATŲ  IR IŠLAIDŲ DARBO UŽMOKESČIUI  PLANO ĮVYKDYMO ATASKAITA 2020   m.   kovo   mėn.    31 d.</t>
  </si>
  <si>
    <t xml:space="preserve">2020-04-07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</si>
</sst>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4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u/>
      <sz val="8"/>
      <name val="Arial"/>
      <family val="2"/>
      <charset val="186"/>
    </font>
    <font>
      <sz val="11"/>
      <color indexed="8"/>
      <name val="Arial"/>
      <family val="2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Fill="0" applyProtection="0"/>
    <xf numFmtId="0" fontId="36" fillId="0" borderId="0"/>
    <xf numFmtId="0" fontId="40" fillId="0" borderId="0"/>
    <xf numFmtId="0" fontId="66" fillId="0" borderId="0"/>
    <xf numFmtId="0" fontId="36" fillId="0" borderId="0"/>
    <xf numFmtId="0" fontId="24" fillId="0" borderId="0"/>
    <xf numFmtId="0" fontId="66" fillId="0" borderId="0"/>
  </cellStyleXfs>
  <cellXfs count="683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top"/>
    </xf>
    <xf numFmtId="0" fontId="23" fillId="0" borderId="0" xfId="0" applyFont="1"/>
    <xf numFmtId="0" fontId="23" fillId="0" borderId="0" xfId="0" applyFont="1" applyAlignment="1"/>
    <xf numFmtId="0" fontId="23" fillId="0" borderId="16" xfId="0" applyFont="1" applyBorder="1" applyAlignment="1"/>
    <xf numFmtId="0" fontId="23" fillId="0" borderId="0" xfId="0" applyFont="1" applyBorder="1" applyAlignment="1"/>
    <xf numFmtId="0" fontId="24" fillId="0" borderId="16" xfId="0" applyFont="1" applyBorder="1" applyAlignment="1"/>
    <xf numFmtId="0" fontId="23" fillId="0" borderId="16" xfId="0" applyFont="1" applyBorder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5" fillId="0" borderId="17" xfId="0" applyFont="1" applyBorder="1"/>
    <xf numFmtId="0" fontId="25" fillId="0" borderId="20" xfId="0" applyFont="1" applyBorder="1" applyAlignment="1">
      <alignment horizontal="center"/>
    </xf>
    <xf numFmtId="0" fontId="23" fillId="0" borderId="21" xfId="0" applyFont="1" applyBorder="1"/>
    <xf numFmtId="0" fontId="23" fillId="0" borderId="22" xfId="0" applyFont="1" applyBorder="1"/>
    <xf numFmtId="0" fontId="25" fillId="0" borderId="25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21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30" fillId="0" borderId="16" xfId="0" applyFont="1" applyBorder="1"/>
    <xf numFmtId="0" fontId="27" fillId="0" borderId="16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left" wrapText="1"/>
    </xf>
    <xf numFmtId="0" fontId="31" fillId="0" borderId="0" xfId="0" applyFont="1" applyBorder="1" applyAlignment="1"/>
    <xf numFmtId="0" fontId="32" fillId="0" borderId="0" xfId="0" applyFont="1" applyAlignment="1">
      <alignment wrapText="1"/>
    </xf>
    <xf numFmtId="0" fontId="32" fillId="0" borderId="0" xfId="0" applyFont="1" applyAlignment="1"/>
    <xf numFmtId="0" fontId="29" fillId="0" borderId="0" xfId="0" applyFont="1" applyFill="1"/>
    <xf numFmtId="0" fontId="29" fillId="0" borderId="16" xfId="0" applyFont="1" applyFill="1" applyBorder="1"/>
    <xf numFmtId="0" fontId="31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27" fillId="0" borderId="0" xfId="0" applyFont="1" applyBorder="1" applyAlignment="1">
      <alignment horizontal="right"/>
    </xf>
    <xf numFmtId="0" fontId="24" fillId="0" borderId="23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34" fillId="0" borderId="30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5" fillId="0" borderId="30" xfId="0" quotePrefix="1" applyNumberFormat="1" applyFont="1" applyBorder="1" applyAlignment="1">
      <alignment horizontal="center"/>
    </xf>
    <xf numFmtId="0" fontId="35" fillId="0" borderId="30" xfId="0" applyNumberFormat="1" applyFont="1" applyBorder="1" applyAlignment="1">
      <alignment horizontal="center"/>
    </xf>
    <xf numFmtId="0" fontId="35" fillId="0" borderId="30" xfId="0" applyFont="1" applyBorder="1"/>
    <xf numFmtId="2" fontId="35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justify" vertical="top" wrapText="1"/>
    </xf>
    <xf numFmtId="0" fontId="27" fillId="0" borderId="30" xfId="0" applyFont="1" applyBorder="1"/>
    <xf numFmtId="0" fontId="29" fillId="0" borderId="30" xfId="0" applyFont="1" applyBorder="1" applyAlignment="1">
      <alignment horizontal="right" vertical="center" wrapText="1"/>
    </xf>
    <xf numFmtId="2" fontId="28" fillId="0" borderId="29" xfId="0" quotePrefix="1" applyNumberFormat="1" applyFont="1" applyBorder="1" applyAlignment="1">
      <alignment horizontal="center"/>
    </xf>
    <xf numFmtId="0" fontId="28" fillId="0" borderId="0" xfId="0" applyFont="1" applyBorder="1"/>
    <xf numFmtId="0" fontId="31" fillId="0" borderId="16" xfId="1" applyFont="1" applyFill="1" applyBorder="1" applyAlignment="1">
      <alignment horizontal="left"/>
    </xf>
    <xf numFmtId="0" fontId="31" fillId="0" borderId="16" xfId="1" applyFont="1" applyFill="1" applyBorder="1" applyAlignment="1"/>
    <xf numFmtId="0" fontId="31" fillId="0" borderId="0" xfId="1" applyFont="1" applyFill="1" applyAlignment="1"/>
    <xf numFmtId="0" fontId="27" fillId="0" borderId="16" xfId="0" applyFont="1" applyBorder="1"/>
    <xf numFmtId="0" fontId="31" fillId="0" borderId="0" xfId="1" applyFont="1" applyFill="1" applyBorder="1"/>
    <xf numFmtId="0" fontId="31" fillId="0" borderId="0" xfId="0" applyFont="1" applyFill="1"/>
    <xf numFmtId="0" fontId="27" fillId="0" borderId="0" xfId="1" applyFont="1" applyFill="1" applyAlignment="1">
      <alignment vertical="top" wrapText="1"/>
    </xf>
    <xf numFmtId="0" fontId="27" fillId="0" borderId="0" xfId="0" applyFont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1" fillId="0" borderId="0" xfId="1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0" fontId="27" fillId="0" borderId="0" xfId="0" applyFont="1" applyFill="1" applyAlignment="1"/>
    <xf numFmtId="0" fontId="27" fillId="0" borderId="0" xfId="1" applyFont="1" applyBorder="1"/>
    <xf numFmtId="0" fontId="31" fillId="0" borderId="0" xfId="1" applyFont="1" applyBorder="1"/>
    <xf numFmtId="0" fontId="31" fillId="0" borderId="0" xfId="0" applyFont="1"/>
    <xf numFmtId="0" fontId="31" fillId="0" borderId="0" xfId="1" applyFont="1" applyBorder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0" xfId="1" applyFont="1" applyBorder="1" applyAlignment="1">
      <alignment horizontal="center" vertical="top"/>
    </xf>
    <xf numFmtId="0" fontId="37" fillId="0" borderId="0" xfId="0" applyFo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25" fillId="0" borderId="0" xfId="0" applyFont="1"/>
    <xf numFmtId="0" fontId="0" fillId="0" borderId="0" xfId="0" applyBorder="1"/>
    <xf numFmtId="0" fontId="38" fillId="0" borderId="0" xfId="0" applyFont="1"/>
    <xf numFmtId="0" fontId="0" fillId="0" borderId="0" xfId="0" applyBorder="1" applyAlignment="1"/>
    <xf numFmtId="0" fontId="0" fillId="0" borderId="0" xfId="0" applyFill="1"/>
    <xf numFmtId="0" fontId="25" fillId="0" borderId="0" xfId="0" applyFont="1" applyBorder="1"/>
    <xf numFmtId="0" fontId="38" fillId="0" borderId="30" xfId="0" applyFont="1" applyBorder="1" applyAlignment="1">
      <alignment horizontal="center" wrapText="1"/>
    </xf>
    <xf numFmtId="0" fontId="38" fillId="0" borderId="30" xfId="0" applyFont="1" applyBorder="1" applyAlignment="1">
      <alignment horizontal="center"/>
    </xf>
    <xf numFmtId="0" fontId="38" fillId="0" borderId="30" xfId="0" applyFont="1" applyFill="1" applyBorder="1"/>
    <xf numFmtId="0" fontId="39" fillId="0" borderId="30" xfId="0" applyFont="1" applyBorder="1"/>
    <xf numFmtId="0" fontId="41" fillId="0" borderId="30" xfId="2" applyFont="1" applyFill="1" applyBorder="1" applyAlignment="1" applyProtection="1">
      <alignment vertical="top" wrapText="1"/>
    </xf>
    <xf numFmtId="0" fontId="41" fillId="0" borderId="30" xfId="2" applyFont="1" applyFill="1" applyBorder="1" applyAlignment="1" applyProtection="1">
      <alignment horizontal="left" vertical="top" wrapText="1"/>
    </xf>
    <xf numFmtId="0" fontId="38" fillId="0" borderId="30" xfId="0" applyFont="1" applyBorder="1"/>
    <xf numFmtId="0" fontId="39" fillId="0" borderId="30" xfId="0" applyFont="1" applyFill="1" applyBorder="1"/>
    <xf numFmtId="0" fontId="38" fillId="0" borderId="30" xfId="0" applyFont="1" applyBorder="1" applyAlignment="1">
      <alignment horizontal="right"/>
    </xf>
    <xf numFmtId="0" fontId="38" fillId="0" borderId="30" xfId="0" applyFont="1" applyBorder="1" applyAlignment="1">
      <alignment horizontal="left"/>
    </xf>
    <xf numFmtId="0" fontId="42" fillId="0" borderId="16" xfId="0" applyFont="1" applyBorder="1"/>
    <xf numFmtId="0" fontId="42" fillId="0" borderId="0" xfId="0" applyFont="1" applyBorder="1"/>
    <xf numFmtId="0" fontId="44" fillId="0" borderId="0" xfId="0" applyFont="1"/>
    <xf numFmtId="0" fontId="44" fillId="0" borderId="0" xfId="0" applyFont="1" applyBorder="1"/>
    <xf numFmtId="0" fontId="41" fillId="5" borderId="30" xfId="0" applyFont="1" applyFill="1" applyBorder="1"/>
    <xf numFmtId="0" fontId="41" fillId="0" borderId="30" xfId="0" applyFont="1" applyFill="1" applyBorder="1"/>
    <xf numFmtId="0" fontId="39" fillId="0" borderId="30" xfId="0" applyNumberFormat="1" applyFont="1" applyFill="1" applyBorder="1"/>
    <xf numFmtId="0" fontId="41" fillId="0" borderId="30" xfId="0" applyNumberFormat="1" applyFont="1" applyFill="1" applyBorder="1"/>
    <xf numFmtId="2" fontId="41" fillId="0" borderId="30" xfId="0" applyNumberFormat="1" applyFont="1" applyFill="1" applyBorder="1"/>
    <xf numFmtId="0" fontId="45" fillId="0" borderId="0" xfId="0" applyFont="1" applyFill="1" applyProtection="1"/>
    <xf numFmtId="0" fontId="46" fillId="0" borderId="0" xfId="0" applyFont="1" applyFill="1" applyAlignment="1" applyProtection="1">
      <alignment horizontal="left"/>
    </xf>
    <xf numFmtId="0" fontId="47" fillId="0" borderId="0" xfId="0" applyFont="1" applyFill="1" applyAlignment="1" applyProtection="1">
      <alignment horizontal="left"/>
    </xf>
    <xf numFmtId="0" fontId="47" fillId="0" borderId="0" xfId="0" applyFont="1" applyFill="1" applyProtection="1"/>
    <xf numFmtId="0" fontId="48" fillId="0" borderId="0" xfId="0" applyFont="1" applyFill="1" applyProtection="1"/>
    <xf numFmtId="0" fontId="46" fillId="0" borderId="0" xfId="0" applyFont="1" applyFill="1" applyAlignment="1" applyProtection="1">
      <alignment horizontal="center"/>
    </xf>
    <xf numFmtId="0" fontId="45" fillId="0" borderId="0" xfId="0" applyFont="1" applyFill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alignment horizontal="center"/>
    </xf>
    <xf numFmtId="0" fontId="49" fillId="0" borderId="0" xfId="0" applyFont="1" applyFill="1" applyAlignment="1" applyProtection="1">
      <alignment horizontal="center" wrapText="1"/>
    </xf>
    <xf numFmtId="0" fontId="45" fillId="0" borderId="0" xfId="0" applyFont="1" applyFill="1" applyAlignment="1" applyProtection="1">
      <alignment horizontal="center" wrapText="1"/>
    </xf>
    <xf numFmtId="0" fontId="49" fillId="0" borderId="0" xfId="0" applyFont="1" applyFill="1" applyAlignment="1" applyProtection="1">
      <alignment horizontal="center"/>
    </xf>
    <xf numFmtId="0" fontId="45" fillId="0" borderId="0" xfId="0" applyFont="1" applyFill="1" applyAlignment="1" applyProtection="1">
      <alignment horizontal="left"/>
    </xf>
    <xf numFmtId="0" fontId="50" fillId="0" borderId="0" xfId="0" applyFont="1" applyFill="1" applyAlignment="1" applyProtection="1">
      <alignment horizontal="right" vertical="center"/>
    </xf>
    <xf numFmtId="164" fontId="50" fillId="0" borderId="0" xfId="0" applyNumberFormat="1" applyFont="1" applyFill="1" applyAlignment="1" applyProtection="1">
      <alignment vertical="center"/>
    </xf>
    <xf numFmtId="164" fontId="45" fillId="0" borderId="0" xfId="0" applyNumberFormat="1" applyFont="1" applyFill="1" applyAlignment="1" applyProtection="1">
      <alignment horizontal="center"/>
    </xf>
    <xf numFmtId="164" fontId="45" fillId="0" borderId="0" xfId="0" applyNumberFormat="1" applyFont="1" applyFill="1" applyAlignment="1" applyProtection="1">
      <alignment horizontal="right" vertical="center"/>
    </xf>
    <xf numFmtId="0" fontId="50" fillId="0" borderId="1" xfId="0" applyFont="1" applyFill="1" applyBorder="1" applyProtection="1"/>
    <xf numFmtId="0" fontId="45" fillId="0" borderId="0" xfId="0" applyFont="1" applyFill="1" applyAlignment="1" applyProtection="1">
      <alignment horizontal="right"/>
    </xf>
    <xf numFmtId="0" fontId="50" fillId="0" borderId="0" xfId="0" applyFont="1" applyFill="1" applyProtection="1"/>
    <xf numFmtId="0" fontId="50" fillId="0" borderId="0" xfId="0" applyFont="1" applyFill="1" applyAlignment="1" applyProtection="1">
      <alignment horizontal="right"/>
    </xf>
    <xf numFmtId="0" fontId="45" fillId="0" borderId="6" xfId="0" applyFont="1" applyFill="1" applyBorder="1" applyAlignment="1" applyProtection="1">
      <alignment horizontal="center"/>
    </xf>
    <xf numFmtId="0" fontId="49" fillId="0" borderId="1" xfId="0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 applyProtection="1">
      <alignment horizontal="center" vertical="top"/>
    </xf>
    <xf numFmtId="0" fontId="45" fillId="0" borderId="1" xfId="0" applyFont="1" applyFill="1" applyBorder="1" applyAlignment="1" applyProtection="1">
      <alignment horizontal="center" vertical="top"/>
    </xf>
    <xf numFmtId="0" fontId="49" fillId="0" borderId="1" xfId="0" applyFont="1" applyFill="1" applyBorder="1" applyAlignment="1" applyProtection="1">
      <alignment vertical="center"/>
    </xf>
    <xf numFmtId="0" fontId="49" fillId="0" borderId="1" xfId="0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right" vertical="center"/>
    </xf>
    <xf numFmtId="0" fontId="49" fillId="0" borderId="1" xfId="0" applyFont="1" applyFill="1" applyBorder="1" applyAlignment="1" applyProtection="1">
      <alignment vertical="center" wrapText="1"/>
    </xf>
    <xf numFmtId="0" fontId="49" fillId="0" borderId="0" xfId="0" applyFont="1" applyFill="1" applyProtection="1"/>
    <xf numFmtId="0" fontId="45" fillId="0" borderId="1" xfId="0" applyFont="1" applyFill="1" applyBorder="1" applyAlignment="1" applyProtection="1">
      <alignment vertical="center" wrapText="1"/>
    </xf>
    <xf numFmtId="2" fontId="45" fillId="0" borderId="1" xfId="0" applyNumberFormat="1" applyFont="1" applyFill="1" applyBorder="1" applyAlignment="1" applyProtection="1">
      <alignment horizontal="right" vertical="center"/>
    </xf>
    <xf numFmtId="2" fontId="49" fillId="6" borderId="1" xfId="0" applyNumberFormat="1" applyFont="1" applyFill="1" applyBorder="1" applyAlignment="1" applyProtection="1">
      <alignment horizontal="right" vertical="center"/>
    </xf>
    <xf numFmtId="0" fontId="45" fillId="0" borderId="1" xfId="0" applyFont="1" applyFill="1" applyBorder="1" applyAlignment="1" applyProtection="1">
      <alignment vertical="top" wrapText="1"/>
    </xf>
    <xf numFmtId="0" fontId="45" fillId="6" borderId="1" xfId="0" applyFont="1" applyFill="1" applyBorder="1" applyAlignment="1" applyProtection="1">
      <alignment vertical="center" wrapText="1"/>
    </xf>
    <xf numFmtId="1" fontId="49" fillId="0" borderId="1" xfId="0" applyNumberFormat="1" applyFont="1" applyFill="1" applyBorder="1" applyAlignment="1" applyProtection="1">
      <alignment horizontal="center" vertical="top"/>
    </xf>
    <xf numFmtId="1" fontId="45" fillId="0" borderId="1" xfId="0" applyNumberFormat="1" applyFont="1" applyFill="1" applyBorder="1" applyAlignment="1" applyProtection="1">
      <alignment horizontal="center" vertical="top" wrapText="1"/>
    </xf>
    <xf numFmtId="1" fontId="49" fillId="0" borderId="1" xfId="0" applyNumberFormat="1" applyFont="1" applyFill="1" applyBorder="1" applyAlignment="1" applyProtection="1">
      <alignment horizontal="center" vertical="top" wrapText="1"/>
    </xf>
    <xf numFmtId="0" fontId="49" fillId="0" borderId="1" xfId="0" applyFont="1" applyFill="1" applyBorder="1" applyAlignment="1" applyProtection="1">
      <alignment vertical="top" wrapText="1"/>
    </xf>
    <xf numFmtId="0" fontId="45" fillId="0" borderId="0" xfId="0" applyFont="1" applyFill="1" applyAlignment="1" applyProtection="1">
      <alignment horizontal="center" vertical="top"/>
    </xf>
    <xf numFmtId="0" fontId="49" fillId="0" borderId="0" xfId="0" applyFont="1" applyFill="1" applyAlignment="1" applyProtection="1">
      <alignment horizontal="center" vertical="top" wrapText="1"/>
    </xf>
    <xf numFmtId="164" fontId="45" fillId="0" borderId="5" xfId="0" applyNumberFormat="1" applyFont="1" applyFill="1" applyBorder="1" applyAlignment="1" applyProtection="1">
      <alignment horizontal="right" vertical="center"/>
    </xf>
    <xf numFmtId="0" fontId="49" fillId="0" borderId="0" xfId="0" applyFont="1" applyFill="1" applyAlignment="1" applyProtection="1">
      <alignment horizontal="center" vertical="center" wrapText="1"/>
    </xf>
    <xf numFmtId="0" fontId="45" fillId="0" borderId="0" xfId="0" applyFont="1" applyFill="1" applyAlignment="1" applyProtection="1">
      <alignment vertical="top"/>
    </xf>
    <xf numFmtId="0" fontId="45" fillId="0" borderId="0" xfId="0" applyFont="1" applyFill="1" applyAlignment="1" applyProtection="1">
      <alignment horizontal="center" vertical="center" wrapText="1"/>
    </xf>
    <xf numFmtId="0" fontId="45" fillId="0" borderId="31" xfId="0" applyFont="1" applyFill="1" applyBorder="1" applyAlignment="1" applyProtection="1">
      <alignment horizontal="left" vertical="center"/>
    </xf>
    <xf numFmtId="0" fontId="45" fillId="0" borderId="31" xfId="0" applyFont="1" applyFill="1" applyBorder="1" applyAlignment="1" applyProtection="1">
      <alignment horizontal="left"/>
    </xf>
    <xf numFmtId="0" fontId="50" fillId="0" borderId="0" xfId="0" applyFont="1" applyFill="1" applyAlignment="1" applyProtection="1">
      <alignment horizontal="center" vertical="center" wrapText="1"/>
    </xf>
    <xf numFmtId="0" fontId="47" fillId="0" borderId="0" xfId="0" applyFont="1" applyFill="1" applyAlignment="1" applyProtection="1">
      <alignment horizontal="left" vertical="center"/>
    </xf>
    <xf numFmtId="0" fontId="47" fillId="0" borderId="0" xfId="0" applyFont="1" applyFill="1" applyAlignment="1" applyProtection="1">
      <alignment horizontal="right" vertical="center"/>
    </xf>
    <xf numFmtId="0" fontId="51" fillId="0" borderId="32" xfId="0" applyFont="1" applyFill="1" applyBorder="1" applyAlignment="1" applyProtection="1">
      <alignment horizontal="center" vertical="top"/>
    </xf>
    <xf numFmtId="0" fontId="51" fillId="0" borderId="32" xfId="0" applyFont="1" applyFill="1" applyBorder="1" applyAlignment="1" applyProtection="1">
      <alignment horizontal="right" vertical="center"/>
    </xf>
    <xf numFmtId="0" fontId="52" fillId="0" borderId="0" xfId="0" applyFont="1" applyFill="1" applyAlignment="1" applyProtection="1">
      <alignment vertical="center"/>
    </xf>
    <xf numFmtId="0" fontId="52" fillId="0" borderId="0" xfId="0" applyFont="1" applyFill="1" applyAlignment="1" applyProtection="1">
      <alignment vertical="top"/>
    </xf>
    <xf numFmtId="0" fontId="52" fillId="0" borderId="0" xfId="0" applyFont="1" applyFill="1" applyProtection="1"/>
    <xf numFmtId="0" fontId="51" fillId="0" borderId="32" xfId="0" applyFont="1" applyFill="1" applyBorder="1" applyAlignment="1" applyProtection="1">
      <alignment horizontal="right" vertical="top"/>
    </xf>
    <xf numFmtId="0" fontId="46" fillId="0" borderId="0" xfId="0" applyFont="1" applyFill="1" applyProtection="1"/>
    <xf numFmtId="0" fontId="54" fillId="0" borderId="0" xfId="0" applyFont="1" applyFill="1"/>
    <xf numFmtId="0" fontId="54" fillId="0" borderId="0" xfId="0" applyFont="1" applyFill="1" applyAlignment="1">
      <alignment horizontal="center" vertical="center" wrapText="1"/>
    </xf>
    <xf numFmtId="14" fontId="53" fillId="0" borderId="0" xfId="0" applyNumberFormat="1" applyFont="1" applyFill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7" borderId="34" xfId="0" applyFont="1" applyFill="1" applyBorder="1" applyAlignment="1">
      <alignment horizontal="center" vertical="center" wrapText="1"/>
    </xf>
    <xf numFmtId="0" fontId="53" fillId="7" borderId="34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left" vertical="center" wrapText="1"/>
    </xf>
    <xf numFmtId="0" fontId="0" fillId="0" borderId="34" xfId="0" applyFill="1" applyBorder="1" applyAlignment="1">
      <alignment horizontal="right" vertical="center"/>
    </xf>
    <xf numFmtId="49" fontId="54" fillId="0" borderId="34" xfId="0" applyNumberFormat="1" applyFont="1" applyFill="1" applyBorder="1" applyAlignment="1">
      <alignment horizontal="center" vertical="center"/>
    </xf>
    <xf numFmtId="2" fontId="54" fillId="0" borderId="34" xfId="0" applyNumberFormat="1" applyFont="1" applyFill="1" applyBorder="1" applyAlignment="1">
      <alignment horizontal="right" vertical="center"/>
    </xf>
    <xf numFmtId="2" fontId="53" fillId="0" borderId="34" xfId="0" applyNumberFormat="1" applyFont="1" applyFill="1" applyBorder="1" applyAlignment="1">
      <alignment horizontal="right" vertical="center"/>
    </xf>
    <xf numFmtId="0" fontId="5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54" fillId="0" borderId="0" xfId="0" applyNumberFormat="1" applyFont="1" applyFill="1" applyAlignment="1">
      <alignment horizontal="center" vertical="center"/>
    </xf>
    <xf numFmtId="2" fontId="54" fillId="0" borderId="0" xfId="0" applyNumberFormat="1" applyFont="1" applyFill="1" applyAlignment="1">
      <alignment horizontal="right" vertical="center"/>
    </xf>
    <xf numFmtId="0" fontId="58" fillId="0" borderId="34" xfId="0" applyFont="1" applyFill="1" applyBorder="1" applyAlignment="1">
      <alignment horizontal="right" vertical="center"/>
    </xf>
    <xf numFmtId="49" fontId="59" fillId="0" borderId="34" xfId="0" applyNumberFormat="1" applyFont="1" applyFill="1" applyBorder="1" applyAlignment="1">
      <alignment horizontal="center" vertical="center"/>
    </xf>
    <xf numFmtId="49" fontId="60" fillId="0" borderId="34" xfId="0" applyNumberFormat="1" applyFont="1" applyFill="1" applyBorder="1" applyAlignment="1">
      <alignment horizontal="center" vertical="center"/>
    </xf>
    <xf numFmtId="0" fontId="60" fillId="0" borderId="0" xfId="0" applyFont="1" applyFill="1"/>
    <xf numFmtId="0" fontId="60" fillId="0" borderId="0" xfId="0" applyFont="1" applyFill="1" applyAlignment="1">
      <alignment horizontal="center" vertical="center" wrapText="1"/>
    </xf>
    <xf numFmtId="14" fontId="59" fillId="0" borderId="0" xfId="0" applyNumberFormat="1" applyFont="1" applyFill="1" applyAlignment="1">
      <alignment vertical="center" wrapText="1"/>
    </xf>
    <xf numFmtId="0" fontId="60" fillId="0" borderId="0" xfId="0" applyFont="1" applyFill="1" applyAlignment="1">
      <alignment vertical="center" wrapText="1"/>
    </xf>
    <xf numFmtId="0" fontId="59" fillId="7" borderId="34" xfId="0" applyFont="1" applyFill="1" applyBorder="1" applyAlignment="1">
      <alignment horizontal="center" vertical="center" wrapText="1"/>
    </xf>
    <xf numFmtId="0" fontId="59" fillId="7" borderId="34" xfId="0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horizontal="center" vertical="center" wrapText="1"/>
    </xf>
    <xf numFmtId="0" fontId="60" fillId="0" borderId="34" xfId="0" applyFont="1" applyFill="1" applyBorder="1" applyAlignment="1">
      <alignment horizontal="left" vertical="center" wrapText="1"/>
    </xf>
    <xf numFmtId="2" fontId="60" fillId="0" borderId="34" xfId="0" applyNumberFormat="1" applyFont="1" applyFill="1" applyBorder="1" applyAlignment="1">
      <alignment horizontal="right" vertical="center"/>
    </xf>
    <xf numFmtId="0" fontId="64" fillId="0" borderId="34" xfId="0" applyFont="1" applyFill="1" applyBorder="1" applyAlignment="1">
      <alignment horizontal="right" vertical="center"/>
    </xf>
    <xf numFmtId="2" fontId="59" fillId="0" borderId="34" xfId="0" applyNumberFormat="1" applyFont="1" applyFill="1" applyBorder="1" applyAlignment="1">
      <alignment horizontal="right" vertical="center"/>
    </xf>
    <xf numFmtId="0" fontId="60" fillId="0" borderId="0" xfId="0" applyFont="1" applyFill="1" applyAlignment="1">
      <alignment horizontal="left" vertical="center" wrapText="1"/>
    </xf>
    <xf numFmtId="49" fontId="60" fillId="0" borderId="0" xfId="0" applyNumberFormat="1" applyFont="1" applyFill="1" applyAlignment="1">
      <alignment horizontal="center" vertical="center"/>
    </xf>
    <xf numFmtId="2" fontId="60" fillId="0" borderId="0" xfId="0" applyNumberFormat="1" applyFont="1" applyFill="1" applyAlignment="1">
      <alignment horizontal="right" vertical="center"/>
    </xf>
    <xf numFmtId="0" fontId="35" fillId="0" borderId="0" xfId="0" applyFont="1" applyProtection="1">
      <protection locked="0"/>
    </xf>
    <xf numFmtId="0" fontId="35" fillId="0" borderId="0" xfId="0" applyFont="1"/>
    <xf numFmtId="0" fontId="67" fillId="0" borderId="0" xfId="3" applyFont="1" applyProtection="1">
      <protection locked="0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Alignment="1">
      <alignment wrapText="1"/>
    </xf>
    <xf numFmtId="0" fontId="68" fillId="0" borderId="0" xfId="0" applyFont="1" applyProtection="1">
      <protection locked="0"/>
    </xf>
    <xf numFmtId="0" fontId="35" fillId="0" borderId="0" xfId="0" applyFont="1" applyAlignment="1" applyProtection="1">
      <alignment horizontal="center"/>
      <protection locked="0"/>
    </xf>
    <xf numFmtId="0" fontId="69" fillId="0" borderId="0" xfId="3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71" fillId="0" borderId="27" xfId="0" applyFont="1" applyBorder="1" applyProtection="1">
      <protection locked="0"/>
    </xf>
    <xf numFmtId="0" fontId="71" fillId="0" borderId="30" xfId="0" applyFont="1" applyBorder="1" applyProtection="1">
      <protection locked="0"/>
    </xf>
    <xf numFmtId="0" fontId="34" fillId="0" borderId="0" xfId="0" applyFont="1" applyProtection="1">
      <protection locked="0"/>
    </xf>
    <xf numFmtId="1" fontId="73" fillId="0" borderId="0" xfId="0" applyNumberFormat="1" applyFont="1" applyProtection="1">
      <protection locked="0"/>
    </xf>
    <xf numFmtId="0" fontId="68" fillId="0" borderId="30" xfId="6" applyFont="1" applyBorder="1" applyAlignment="1" applyProtection="1">
      <alignment horizontal="center" vertical="center" wrapText="1"/>
      <protection locked="0"/>
    </xf>
    <xf numFmtId="0" fontId="74" fillId="0" borderId="30" xfId="4" applyFont="1" applyBorder="1" applyAlignment="1" applyProtection="1">
      <alignment horizontal="center" vertical="top" wrapText="1"/>
      <protection locked="0"/>
    </xf>
    <xf numFmtId="0" fontId="74" fillId="0" borderId="27" xfId="6" applyFont="1" applyBorder="1" applyAlignment="1" applyProtection="1">
      <alignment horizontal="center" vertical="top" wrapText="1"/>
      <protection locked="0"/>
    </xf>
    <xf numFmtId="0" fontId="74" fillId="0" borderId="30" xfId="0" applyFont="1" applyBorder="1" applyAlignment="1" applyProtection="1">
      <alignment vertical="top"/>
      <protection locked="0"/>
    </xf>
    <xf numFmtId="0" fontId="34" fillId="0" borderId="21" xfId="0" applyFont="1" applyBorder="1" applyProtection="1">
      <protection locked="0"/>
    </xf>
    <xf numFmtId="164" fontId="72" fillId="0" borderId="0" xfId="5" applyNumberFormat="1" applyFont="1" applyAlignment="1" applyProtection="1">
      <alignment horizontal="center"/>
      <protection locked="0"/>
    </xf>
    <xf numFmtId="0" fontId="35" fillId="0" borderId="30" xfId="4" applyFont="1" applyBorder="1" applyAlignment="1" applyProtection="1">
      <alignment vertical="center" wrapText="1"/>
      <protection locked="0"/>
    </xf>
    <xf numFmtId="0" fontId="35" fillId="0" borderId="30" xfId="4" applyFont="1" applyBorder="1" applyProtection="1">
      <protection locked="0"/>
    </xf>
    <xf numFmtId="0" fontId="35" fillId="0" borderId="27" xfId="4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left"/>
      <protection locked="0"/>
    </xf>
    <xf numFmtId="0" fontId="35" fillId="0" borderId="30" xfId="4" applyFont="1" applyBorder="1" applyAlignment="1" applyProtection="1">
      <alignment horizontal="right"/>
      <protection locked="0"/>
    </xf>
    <xf numFmtId="0" fontId="35" fillId="0" borderId="27" xfId="4" applyFont="1" applyBorder="1" applyAlignment="1" applyProtection="1">
      <alignment horizontal="right"/>
      <protection locked="0"/>
    </xf>
    <xf numFmtId="0" fontId="27" fillId="0" borderId="30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64" fontId="75" fillId="0" borderId="0" xfId="5" applyNumberFormat="1" applyFont="1" applyProtection="1">
      <protection locked="0"/>
    </xf>
    <xf numFmtId="164" fontId="75" fillId="0" borderId="0" xfId="5" applyNumberFormat="1" applyFont="1" applyAlignment="1" applyProtection="1">
      <alignment horizontal="left"/>
      <protection locked="0"/>
    </xf>
    <xf numFmtId="164" fontId="75" fillId="0" borderId="0" xfId="5" applyNumberFormat="1" applyFont="1" applyAlignment="1" applyProtection="1">
      <alignment horizontal="center"/>
      <protection locked="0"/>
    </xf>
    <xf numFmtId="0" fontId="35" fillId="0" borderId="0" xfId="4" applyFont="1" applyAlignment="1" applyProtection="1">
      <alignment vertical="center" wrapText="1"/>
      <protection locked="0"/>
    </xf>
    <xf numFmtId="0" fontId="34" fillId="0" borderId="0" xfId="4" applyFont="1" applyAlignment="1" applyProtection="1">
      <alignment horizontal="center" vertical="center"/>
      <protection locked="0"/>
    </xf>
    <xf numFmtId="0" fontId="35" fillId="0" borderId="0" xfId="4" applyFont="1" applyProtection="1">
      <protection locked="0"/>
    </xf>
    <xf numFmtId="164" fontId="67" fillId="0" borderId="0" xfId="5" applyNumberFormat="1" applyFont="1" applyProtection="1">
      <protection locked="0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4" fillId="0" borderId="47" xfId="0" applyFont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34" fillId="0" borderId="48" xfId="0" applyFont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>
      <alignment horizontal="center" wrapText="1"/>
    </xf>
    <xf numFmtId="0" fontId="34" fillId="0" borderId="47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34" fillId="0" borderId="52" xfId="0" applyFont="1" applyBorder="1" applyAlignment="1">
      <alignment horizontal="center" wrapText="1"/>
    </xf>
    <xf numFmtId="0" fontId="34" fillId="0" borderId="49" xfId="0" applyFont="1" applyBorder="1" applyAlignment="1">
      <alignment horizontal="center" wrapText="1"/>
    </xf>
    <xf numFmtId="0" fontId="34" fillId="0" borderId="46" xfId="0" applyFont="1" applyBorder="1" applyAlignment="1">
      <alignment wrapText="1"/>
    </xf>
    <xf numFmtId="0" fontId="36" fillId="0" borderId="52" xfId="0" applyFont="1" applyBorder="1" applyAlignment="1">
      <alignment horizontal="right" wrapText="1"/>
    </xf>
    <xf numFmtId="0" fontId="36" fillId="0" borderId="30" xfId="0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0" fontId="36" fillId="0" borderId="48" xfId="0" applyFont="1" applyBorder="1" applyAlignment="1">
      <alignment horizontal="right" wrapText="1"/>
    </xf>
    <xf numFmtId="0" fontId="36" fillId="0" borderId="47" xfId="0" applyFont="1" applyBorder="1" applyAlignment="1">
      <alignment horizontal="right" wrapText="1"/>
    </xf>
    <xf numFmtId="4" fontId="36" fillId="8" borderId="49" xfId="0" applyNumberFormat="1" applyFont="1" applyFill="1" applyBorder="1" applyAlignment="1">
      <alignment horizontal="right" wrapText="1"/>
    </xf>
    <xf numFmtId="0" fontId="77" fillId="0" borderId="46" xfId="0" applyFont="1" applyBorder="1" applyAlignment="1">
      <alignment horizontal="left" wrapText="1"/>
    </xf>
    <xf numFmtId="0" fontId="36" fillId="0" borderId="46" xfId="0" applyFont="1" applyBorder="1" applyAlignment="1">
      <alignment horizontal="left" wrapText="1"/>
    </xf>
    <xf numFmtId="0" fontId="36" fillId="0" borderId="46" xfId="0" applyFont="1" applyBorder="1" applyAlignment="1" applyProtection="1">
      <alignment horizontal="left" wrapText="1"/>
      <protection locked="0"/>
    </xf>
    <xf numFmtId="0" fontId="36" fillId="0" borderId="47" xfId="0" applyFont="1" applyBorder="1" applyAlignment="1" applyProtection="1">
      <alignment horizontal="right" wrapText="1"/>
      <protection locked="0"/>
    </xf>
    <xf numFmtId="0" fontId="36" fillId="0" borderId="30" xfId="0" applyFont="1" applyBorder="1" applyAlignment="1" applyProtection="1">
      <alignment horizontal="right" wrapText="1"/>
      <protection locked="0"/>
    </xf>
    <xf numFmtId="0" fontId="73" fillId="0" borderId="30" xfId="0" applyFont="1" applyBorder="1" applyAlignment="1" applyProtection="1">
      <alignment horizontal="right" wrapText="1"/>
      <protection locked="0"/>
    </xf>
    <xf numFmtId="0" fontId="36" fillId="0" borderId="27" xfId="0" applyFont="1" applyBorder="1" applyAlignment="1" applyProtection="1">
      <alignment horizontal="right" wrapText="1"/>
      <protection locked="0"/>
    </xf>
    <xf numFmtId="0" fontId="36" fillId="0" borderId="48" xfId="0" applyFont="1" applyBorder="1" applyAlignment="1" applyProtection="1">
      <alignment horizontal="right" wrapText="1"/>
      <protection locked="0"/>
    </xf>
    <xf numFmtId="0" fontId="78" fillId="0" borderId="46" xfId="0" applyFont="1" applyBorder="1" applyAlignment="1" applyProtection="1">
      <alignment horizontal="left" wrapText="1"/>
      <protection locked="0"/>
    </xf>
    <xf numFmtId="0" fontId="79" fillId="0" borderId="46" xfId="0" applyFont="1" applyBorder="1" applyAlignment="1" applyProtection="1">
      <alignment horizontal="left" wrapText="1"/>
      <protection locked="0"/>
    </xf>
    <xf numFmtId="0" fontId="73" fillId="0" borderId="46" xfId="0" applyFont="1" applyBorder="1" applyAlignment="1" applyProtection="1">
      <alignment horizontal="left" wrapText="1"/>
      <protection locked="0"/>
    </xf>
    <xf numFmtId="0" fontId="80" fillId="0" borderId="53" xfId="0" applyFont="1" applyBorder="1" applyAlignment="1">
      <alignment horizontal="left" wrapText="1"/>
    </xf>
    <xf numFmtId="0" fontId="36" fillId="0" borderId="54" xfId="0" applyFont="1" applyBorder="1" applyAlignment="1" applyProtection="1">
      <alignment horizontal="right" wrapText="1"/>
      <protection locked="0"/>
    </xf>
    <xf numFmtId="0" fontId="36" fillId="0" borderId="20" xfId="0" applyFont="1" applyBorder="1" applyAlignment="1" applyProtection="1">
      <alignment horizontal="right" wrapText="1"/>
      <protection locked="0"/>
    </xf>
    <xf numFmtId="0" fontId="73" fillId="0" borderId="20" xfId="0" applyFont="1" applyBorder="1" applyAlignment="1" applyProtection="1">
      <alignment horizontal="right" wrapText="1"/>
      <protection locked="0"/>
    </xf>
    <xf numFmtId="0" fontId="36" fillId="0" borderId="17" xfId="0" applyFont="1" applyBorder="1" applyAlignment="1" applyProtection="1">
      <alignment horizontal="right" wrapText="1"/>
      <protection locked="0"/>
    </xf>
    <xf numFmtId="0" fontId="36" fillId="0" borderId="55" xfId="0" applyFont="1" applyBorder="1" applyAlignment="1" applyProtection="1">
      <alignment horizontal="right" wrapText="1"/>
      <protection locked="0"/>
    </xf>
    <xf numFmtId="4" fontId="36" fillId="8" borderId="50" xfId="0" applyNumberFormat="1" applyFont="1" applyFill="1" applyBorder="1" applyAlignment="1">
      <alignment horizontal="right" wrapText="1"/>
    </xf>
    <xf numFmtId="0" fontId="36" fillId="0" borderId="54" xfId="0" applyFont="1" applyBorder="1" applyAlignment="1">
      <alignment horizontal="right" wrapText="1"/>
    </xf>
    <xf numFmtId="0" fontId="81" fillId="8" borderId="39" xfId="0" applyFont="1" applyFill="1" applyBorder="1" applyAlignment="1">
      <alignment horizontal="left" wrapText="1"/>
    </xf>
    <xf numFmtId="0" fontId="81" fillId="8" borderId="56" xfId="0" applyFont="1" applyFill="1" applyBorder="1" applyAlignment="1">
      <alignment horizontal="right" wrapText="1"/>
    </xf>
    <xf numFmtId="0" fontId="81" fillId="8" borderId="57" xfId="0" applyFont="1" applyFill="1" applyBorder="1" applyAlignment="1">
      <alignment horizontal="right" wrapText="1"/>
    </xf>
    <xf numFmtId="0" fontId="81" fillId="8" borderId="58" xfId="0" applyFont="1" applyFill="1" applyBorder="1" applyAlignment="1">
      <alignment horizontal="right" wrapText="1"/>
    </xf>
    <xf numFmtId="4" fontId="36" fillId="8" borderId="58" xfId="0" applyNumberFormat="1" applyFont="1" applyFill="1" applyBorder="1" applyAlignment="1">
      <alignment horizontal="right" wrapText="1"/>
    </xf>
    <xf numFmtId="0" fontId="82" fillId="8" borderId="59" xfId="0" applyFont="1" applyFill="1" applyBorder="1" applyAlignment="1">
      <alignment horizontal="left" wrapText="1"/>
    </xf>
    <xf numFmtId="0" fontId="81" fillId="8" borderId="60" xfId="0" applyFont="1" applyFill="1" applyBorder="1" applyAlignment="1">
      <alignment horizontal="right" wrapText="1"/>
    </xf>
    <xf numFmtId="0" fontId="81" fillId="8" borderId="61" xfId="0" applyFont="1" applyFill="1" applyBorder="1" applyAlignment="1">
      <alignment horizontal="right" wrapText="1"/>
    </xf>
    <xf numFmtId="0" fontId="81" fillId="8" borderId="62" xfId="0" applyFont="1" applyFill="1" applyBorder="1" applyAlignment="1">
      <alignment horizontal="right" wrapText="1"/>
    </xf>
    <xf numFmtId="4" fontId="36" fillId="8" borderId="62" xfId="0" applyNumberFormat="1" applyFont="1" applyFill="1" applyBorder="1" applyAlignment="1">
      <alignment horizontal="right" wrapText="1"/>
    </xf>
    <xf numFmtId="0" fontId="35" fillId="8" borderId="63" xfId="0" applyFont="1" applyFill="1" applyBorder="1"/>
    <xf numFmtId="0" fontId="35" fillId="8" borderId="64" xfId="0" applyFont="1" applyFill="1" applyBorder="1"/>
    <xf numFmtId="0" fontId="35" fillId="8" borderId="26" xfId="0" applyFont="1" applyFill="1" applyBorder="1"/>
    <xf numFmtId="0" fontId="35" fillId="8" borderId="51" xfId="0" applyFont="1" applyFill="1" applyBorder="1"/>
    <xf numFmtId="4" fontId="36" fillId="8" borderId="51" xfId="0" applyNumberFormat="1" applyFont="1" applyFill="1" applyBorder="1" applyAlignment="1">
      <alignment horizontal="right" wrapText="1"/>
    </xf>
    <xf numFmtId="0" fontId="78" fillId="8" borderId="46" xfId="0" applyFont="1" applyFill="1" applyBorder="1" applyAlignment="1" applyProtection="1">
      <alignment horizontal="left" wrapText="1"/>
      <protection locked="0"/>
    </xf>
    <xf numFmtId="0" fontId="35" fillId="8" borderId="47" xfId="0" applyFont="1" applyFill="1" applyBorder="1"/>
    <xf numFmtId="0" fontId="35" fillId="8" borderId="30" xfId="0" applyFont="1" applyFill="1" applyBorder="1"/>
    <xf numFmtId="0" fontId="35" fillId="8" borderId="49" xfId="0" applyFont="1" applyFill="1" applyBorder="1"/>
    <xf numFmtId="0" fontId="35" fillId="8" borderId="46" xfId="0" applyFont="1" applyFill="1" applyBorder="1"/>
    <xf numFmtId="0" fontId="78" fillId="8" borderId="59" xfId="0" applyFont="1" applyFill="1" applyBorder="1" applyAlignment="1" applyProtection="1">
      <alignment horizontal="left" wrapText="1"/>
      <protection locked="0"/>
    </xf>
    <xf numFmtId="0" fontId="35" fillId="8" borderId="60" xfId="0" applyFont="1" applyFill="1" applyBorder="1"/>
    <xf numFmtId="0" fontId="35" fillId="8" borderId="61" xfId="0" applyFont="1" applyFill="1" applyBorder="1"/>
    <xf numFmtId="0" fontId="35" fillId="8" borderId="62" xfId="0" applyFont="1" applyFill="1" applyBorder="1"/>
    <xf numFmtId="0" fontId="65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35" fillId="0" borderId="16" xfId="0" applyFont="1" applyBorder="1" applyProtection="1">
      <protection locked="0"/>
    </xf>
    <xf numFmtId="0" fontId="65" fillId="0" borderId="0" xfId="0" applyFont="1" applyAlignment="1" applyProtection="1">
      <alignment horizontal="center"/>
      <protection locked="0"/>
    </xf>
    <xf numFmtId="1" fontId="73" fillId="0" borderId="30" xfId="0" applyNumberFormat="1" applyFont="1" applyBorder="1" applyAlignment="1" applyProtection="1">
      <alignment horizontal="center"/>
      <protection locked="0"/>
    </xf>
    <xf numFmtId="2" fontId="36" fillId="0" borderId="47" xfId="0" applyNumberFormat="1" applyFont="1" applyBorder="1" applyAlignment="1">
      <alignment horizontal="right" wrapText="1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24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2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7" xfId="0" applyFont="1" applyFill="1" applyBorder="1" applyAlignment="1">
      <alignment horizontal="left" wrapText="1"/>
    </xf>
    <xf numFmtId="0" fontId="23" fillId="0" borderId="28" xfId="0" applyFont="1" applyFill="1" applyBorder="1" applyAlignment="1">
      <alignment horizontal="left" wrapText="1"/>
    </xf>
    <xf numFmtId="0" fontId="23" fillId="0" borderId="29" xfId="0" applyFont="1" applyFill="1" applyBorder="1" applyAlignment="1">
      <alignment horizontal="left" wrapText="1"/>
    </xf>
    <xf numFmtId="0" fontId="23" fillId="0" borderId="2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/>
    <xf numFmtId="0" fontId="23" fillId="0" borderId="19" xfId="0" applyFont="1" applyBorder="1" applyAlignment="1"/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5" fillId="0" borderId="20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22" xfId="0" applyFont="1" applyBorder="1"/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3" fillId="0" borderId="24" xfId="0" applyFont="1" applyBorder="1"/>
    <xf numFmtId="0" fontId="26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19" xfId="0" applyFont="1" applyBorder="1"/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/>
    </xf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6" xfId="0" applyFont="1" applyBorder="1" applyAlignment="1">
      <alignment wrapText="1"/>
    </xf>
    <xf numFmtId="0" fontId="31" fillId="0" borderId="16" xfId="1" applyFont="1" applyFill="1" applyBorder="1" applyAlignment="1"/>
    <xf numFmtId="0" fontId="27" fillId="0" borderId="16" xfId="1" applyFont="1" applyFill="1" applyBorder="1" applyAlignment="1">
      <alignment horizontal="center"/>
    </xf>
    <xf numFmtId="0" fontId="27" fillId="0" borderId="16" xfId="1" applyFont="1" applyFill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45" fillId="0" borderId="0" xfId="0" applyFont="1" applyFill="1" applyAlignment="1" applyProtection="1">
      <alignment horizontal="center" vertical="center" wrapText="1"/>
    </xf>
    <xf numFmtId="0" fontId="45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horizontal="center"/>
    </xf>
    <xf numFmtId="0" fontId="49" fillId="0" borderId="0" xfId="0" applyFont="1" applyFill="1" applyAlignment="1" applyProtection="1">
      <alignment horizontal="center"/>
    </xf>
    <xf numFmtId="0" fontId="45" fillId="0" borderId="0" xfId="0" applyFont="1" applyFill="1" applyProtection="1"/>
    <xf numFmtId="0" fontId="49" fillId="0" borderId="1" xfId="0" applyFont="1" applyFill="1" applyBorder="1" applyAlignment="1" applyProtection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 wrapText="1"/>
    </xf>
    <xf numFmtId="2" fontId="49" fillId="0" borderId="1" xfId="0" applyNumberFormat="1" applyFont="1" applyFill="1" applyBorder="1" applyAlignment="1" applyProtection="1">
      <alignment horizontal="center"/>
    </xf>
    <xf numFmtId="0" fontId="45" fillId="0" borderId="1" xfId="0" applyFont="1" applyFill="1" applyBorder="1" applyProtection="1"/>
    <xf numFmtId="0" fontId="49" fillId="0" borderId="1" xfId="0" applyFont="1" applyFill="1" applyBorder="1" applyAlignment="1" applyProtection="1">
      <alignment horizontal="center"/>
    </xf>
    <xf numFmtId="0" fontId="45" fillId="0" borderId="1" xfId="0" applyFont="1" applyFill="1" applyBorder="1" applyAlignment="1" applyProtection="1">
      <alignment horizontal="center"/>
    </xf>
    <xf numFmtId="0" fontId="45" fillId="0" borderId="1" xfId="0" applyFont="1" applyFill="1" applyBorder="1" applyAlignment="1" applyProtection="1">
      <alignment horizontal="center" wrapText="1"/>
    </xf>
    <xf numFmtId="0" fontId="45" fillId="0" borderId="1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0" fontId="49" fillId="0" borderId="0" xfId="0" applyFont="1" applyFill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center"/>
    </xf>
    <xf numFmtId="0" fontId="45" fillId="0" borderId="5" xfId="0" applyFont="1" applyFill="1" applyBorder="1" applyAlignment="1" applyProtection="1">
      <alignment horizontal="center"/>
    </xf>
    <xf numFmtId="0" fontId="49" fillId="0" borderId="0" xfId="0" applyFont="1" applyFill="1" applyAlignment="1" applyProtection="1">
      <alignment horizontal="center" wrapText="1"/>
    </xf>
    <xf numFmtId="0" fontId="45" fillId="0" borderId="0" xfId="0" applyFont="1" applyFill="1" applyAlignment="1" applyProtection="1">
      <alignment horizontal="center" wrapText="1"/>
    </xf>
    <xf numFmtId="0" fontId="44" fillId="0" borderId="0" xfId="0" applyFont="1" applyAlignment="1">
      <alignment horizontal="left"/>
    </xf>
    <xf numFmtId="0" fontId="4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38" fillId="0" borderId="30" xfId="0" applyFont="1" applyBorder="1" applyAlignment="1">
      <alignment horizontal="center" wrapText="1"/>
    </xf>
    <xf numFmtId="0" fontId="38" fillId="0" borderId="30" xfId="0" applyFont="1" applyBorder="1"/>
    <xf numFmtId="0" fontId="38" fillId="0" borderId="0" xfId="0" applyFont="1" applyAlignment="1">
      <alignment horizontal="right"/>
    </xf>
    <xf numFmtId="0" fontId="25" fillId="0" borderId="0" xfId="0" applyFont="1" applyBorder="1" applyAlignment="1">
      <alignment horizontal="left"/>
    </xf>
    <xf numFmtId="0" fontId="38" fillId="0" borderId="16" xfId="0" applyFont="1" applyBorder="1" applyAlignment="1">
      <alignment horizontal="right"/>
    </xf>
    <xf numFmtId="0" fontId="38" fillId="0" borderId="2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/>
    </xf>
    <xf numFmtId="0" fontId="63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wrapText="1"/>
    </xf>
    <xf numFmtId="0" fontId="61" fillId="0" borderId="33" xfId="0" applyFont="1" applyFill="1" applyBorder="1" applyAlignment="1">
      <alignment horizontal="center"/>
    </xf>
    <xf numFmtId="0" fontId="60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 vertical="center" wrapText="1"/>
    </xf>
    <xf numFmtId="0" fontId="59" fillId="0" borderId="34" xfId="0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left" vertical="center" wrapText="1"/>
    </xf>
    <xf numFmtId="0" fontId="60" fillId="0" borderId="0" xfId="0" applyFont="1" applyFill="1" applyAlignment="1">
      <alignment horizontal="left"/>
    </xf>
    <xf numFmtId="0" fontId="59" fillId="7" borderId="35" xfId="0" applyFont="1" applyFill="1" applyBorder="1" applyAlignment="1">
      <alignment horizontal="center" vertical="center"/>
    </xf>
    <xf numFmtId="0" fontId="59" fillId="7" borderId="36" xfId="0" applyFont="1" applyFill="1" applyBorder="1" applyAlignment="1">
      <alignment horizontal="center" vertical="center"/>
    </xf>
    <xf numFmtId="0" fontId="59" fillId="7" borderId="37" xfId="0" applyFont="1" applyFill="1" applyBorder="1" applyAlignment="1">
      <alignment horizontal="center" vertical="center"/>
    </xf>
    <xf numFmtId="0" fontId="60" fillId="0" borderId="34" xfId="0" applyFont="1" applyFill="1" applyBorder="1" applyAlignment="1">
      <alignment horizontal="left" vertical="center" wrapText="1"/>
    </xf>
    <xf numFmtId="0" fontId="61" fillId="0" borderId="0" xfId="0" applyFont="1" applyFill="1" applyAlignment="1">
      <alignment horizontal="center"/>
    </xf>
    <xf numFmtId="0" fontId="60" fillId="0" borderId="38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center" wrapText="1"/>
    </xf>
    <xf numFmtId="0" fontId="55" fillId="0" borderId="33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left"/>
    </xf>
    <xf numFmtId="0" fontId="53" fillId="7" borderId="35" xfId="0" applyFont="1" applyFill="1" applyBorder="1" applyAlignment="1">
      <alignment horizontal="center" vertical="center"/>
    </xf>
    <xf numFmtId="0" fontId="53" fillId="7" borderId="36" xfId="0" applyFont="1" applyFill="1" applyBorder="1" applyAlignment="1">
      <alignment horizontal="center" vertical="center"/>
    </xf>
    <xf numFmtId="0" fontId="53" fillId="7" borderId="37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left" vertical="center" wrapText="1"/>
    </xf>
    <xf numFmtId="0" fontId="54" fillId="0" borderId="38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1" fontId="73" fillId="0" borderId="27" xfId="0" applyNumberFormat="1" applyFont="1" applyBorder="1" applyAlignment="1" applyProtection="1">
      <alignment horizontal="center"/>
      <protection locked="0"/>
    </xf>
    <xf numFmtId="1" fontId="73" fillId="0" borderId="29" xfId="0" applyNumberFormat="1" applyFont="1" applyBorder="1" applyAlignment="1" applyProtection="1">
      <alignment horizontal="center"/>
      <protection locked="0"/>
    </xf>
    <xf numFmtId="0" fontId="65" fillId="0" borderId="0" xfId="0" applyFont="1" applyAlignment="1" applyProtection="1">
      <alignment horizontal="left" vertical="top" wrapText="1"/>
      <protection locked="0"/>
    </xf>
    <xf numFmtId="0" fontId="31" fillId="0" borderId="16" xfId="0" applyFont="1" applyBorder="1" applyAlignment="1" applyProtection="1">
      <alignment horizontal="center" wrapText="1"/>
      <protection locked="0"/>
    </xf>
    <xf numFmtId="0" fontId="29" fillId="0" borderId="0" xfId="4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70" fillId="0" borderId="0" xfId="3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35" fillId="0" borderId="27" xfId="0" applyFont="1" applyBorder="1" applyAlignment="1" applyProtection="1">
      <alignment horizontal="center"/>
      <protection locked="0"/>
    </xf>
    <xf numFmtId="0" fontId="35" fillId="0" borderId="29" xfId="0" applyFont="1" applyBorder="1" applyAlignment="1" applyProtection="1">
      <alignment horizontal="center"/>
      <protection locked="0"/>
    </xf>
    <xf numFmtId="164" fontId="72" fillId="0" borderId="0" xfId="5" applyNumberFormat="1" applyFont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  <xf numFmtId="0" fontId="27" fillId="0" borderId="28" xfId="0" applyFont="1" applyBorder="1" applyAlignment="1" applyProtection="1">
      <alignment horizontal="center"/>
      <protection locked="0"/>
    </xf>
    <xf numFmtId="0" fontId="34" fillId="0" borderId="39" xfId="0" applyFont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43" xfId="0" applyFont="1" applyBorder="1" applyAlignment="1" applyProtection="1">
      <alignment horizontal="center" vertical="center" wrapText="1"/>
      <protection locked="0"/>
    </xf>
    <xf numFmtId="0" fontId="27" fillId="0" borderId="44" xfId="0" applyFont="1" applyBorder="1" applyAlignment="1" applyProtection="1">
      <alignment horizontal="center" vertical="center" wrapText="1"/>
      <protection locked="0"/>
    </xf>
    <xf numFmtId="0" fontId="27" fillId="0" borderId="45" xfId="0" applyFont="1" applyBorder="1" applyAlignment="1" applyProtection="1">
      <alignment horizontal="center" vertical="center" wrapText="1"/>
      <protection locked="0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center" vertical="center" wrapText="1"/>
      <protection locked="0"/>
    </xf>
    <xf numFmtId="0" fontId="34" fillId="0" borderId="47" xfId="0" applyFont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34" fillId="0" borderId="50" xfId="0" applyFont="1" applyBorder="1" applyAlignment="1" applyProtection="1">
      <alignment horizontal="center" vertical="center" wrapText="1"/>
      <protection locked="0"/>
    </xf>
    <xf numFmtId="0" fontId="34" fillId="0" borderId="51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wrapText="1"/>
      <protection locked="0"/>
    </xf>
    <xf numFmtId="0" fontId="65" fillId="0" borderId="18" xfId="0" applyFont="1" applyBorder="1" applyAlignment="1" applyProtection="1">
      <alignment horizontal="center"/>
      <protection locked="0"/>
    </xf>
    <xf numFmtId="0" fontId="74" fillId="0" borderId="30" xfId="0" applyFont="1" applyBorder="1" applyAlignment="1" applyProtection="1">
      <alignment horizontal="left" vertical="center" wrapText="1"/>
      <protection locked="0"/>
    </xf>
    <xf numFmtId="0" fontId="34" fillId="0" borderId="49" xfId="0" applyFont="1" applyBorder="1" applyAlignment="1" applyProtection="1">
      <alignment horizontal="center" vertical="center" wrapText="1"/>
      <protection locked="0"/>
    </xf>
  </cellXfs>
  <cellStyles count="7">
    <cellStyle name="Įprastas" xfId="0" builtinId="0"/>
    <cellStyle name="Įprastas 4" xfId="2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366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15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6" t="s">
        <v>0</v>
      </c>
      <c r="K1" s="156"/>
      <c r="L1" s="156"/>
      <c r="M1" s="132"/>
      <c r="N1" s="156"/>
      <c r="O1" s="156"/>
      <c r="P1" s="1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6" t="s">
        <v>1</v>
      </c>
      <c r="K2" s="156"/>
      <c r="L2" s="156"/>
      <c r="M2" s="132"/>
      <c r="N2" s="156"/>
      <c r="O2" s="156"/>
      <c r="P2" s="1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6" t="s">
        <v>2</v>
      </c>
      <c r="K3" s="156"/>
      <c r="L3" s="156"/>
      <c r="M3" s="132"/>
      <c r="N3" s="156"/>
      <c r="O3" s="156"/>
      <c r="P3" s="15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6" t="s">
        <v>4</v>
      </c>
      <c r="K4" s="156"/>
      <c r="L4" s="156"/>
      <c r="M4" s="132"/>
      <c r="N4" s="133"/>
      <c r="O4" s="133"/>
      <c r="P4" s="15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6" t="s">
        <v>5</v>
      </c>
      <c r="K5" s="156"/>
      <c r="L5" s="156"/>
      <c r="M5" s="132"/>
      <c r="N5" s="156"/>
      <c r="O5" s="156"/>
      <c r="P5" s="156"/>
      <c r="Q5" s="15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6"/>
      <c r="I6" s="15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7"/>
      <c r="B8" s="158"/>
      <c r="C8" s="158"/>
      <c r="D8" s="158"/>
      <c r="E8" s="158"/>
      <c r="F8" s="158"/>
      <c r="G8" s="479" t="s">
        <v>8</v>
      </c>
      <c r="H8" s="479"/>
      <c r="I8" s="479"/>
      <c r="J8" s="479"/>
      <c r="K8" s="479"/>
      <c r="L8" s="158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/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6"/>
      <c r="F21" s="159"/>
      <c r="I21" s="18"/>
      <c r="J21" s="18"/>
      <c r="K21" s="19" t="s">
        <v>19</v>
      </c>
      <c r="L21" s="16"/>
      <c r="M21" s="134"/>
    </row>
    <row r="22" spans="1:17" ht="14.25" customHeight="1">
      <c r="A22" s="476"/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14.25" customHeight="1">
      <c r="A23" s="476" t="s">
        <v>250</v>
      </c>
      <c r="B23" s="476"/>
      <c r="C23" s="476"/>
      <c r="D23" s="476"/>
      <c r="E23" s="476"/>
      <c r="F23" s="476"/>
      <c r="G23" s="476"/>
      <c r="H23" s="476"/>
      <c r="I23" s="476"/>
      <c r="J23" s="160" t="s">
        <v>24</v>
      </c>
      <c r="K23" s="21"/>
      <c r="L23" s="16"/>
      <c r="M23" s="134"/>
    </row>
    <row r="24" spans="1:17" ht="12.75" customHeight="1">
      <c r="F24" s="1"/>
      <c r="G24" s="22" t="s">
        <v>26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486" t="s">
        <v>28</v>
      </c>
      <c r="H25" s="486"/>
      <c r="I25" s="142"/>
      <c r="J25" s="143"/>
      <c r="K25" s="144"/>
      <c r="L25" s="144"/>
      <c r="M25" s="134"/>
    </row>
    <row r="26" spans="1:17">
      <c r="A26" s="487"/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820300</v>
      </c>
      <c r="J30" s="41">
        <f>SUM(J31+J42+J61+J82+J89+J109+J131+J150+J160)</f>
        <v>157600</v>
      </c>
      <c r="K30" s="42">
        <f>SUM(K31+K42+K61+K82+K89+K109+K131+K150+K160)</f>
        <v>149305.05000000002</v>
      </c>
      <c r="L30" s="41">
        <f>SUM(L31+L42+L61+L82+L89+L109+L131+L150+L160)</f>
        <v>149305.05000000002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678800</v>
      </c>
      <c r="J31" s="41">
        <f>SUM(J32+J38)</f>
        <v>114500</v>
      </c>
      <c r="K31" s="49">
        <f>SUM(K32+K38)</f>
        <v>111902.81</v>
      </c>
      <c r="L31" s="50">
        <f>SUM(L32+L38)</f>
        <v>111902.81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668900</v>
      </c>
      <c r="J32" s="41">
        <f>SUM(J33)</f>
        <v>112400</v>
      </c>
      <c r="K32" s="42">
        <f>SUM(K33)</f>
        <v>110185.62</v>
      </c>
      <c r="L32" s="41">
        <f>SUM(L33)</f>
        <v>110185.62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668900</v>
      </c>
      <c r="J33" s="41">
        <f t="shared" ref="J33:L34" si="0">SUM(J34)</f>
        <v>112400</v>
      </c>
      <c r="K33" s="41">
        <f t="shared" si="0"/>
        <v>110185.62</v>
      </c>
      <c r="L33" s="41">
        <f t="shared" si="0"/>
        <v>110185.62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668900</v>
      </c>
      <c r="J34" s="42">
        <f t="shared" si="0"/>
        <v>112400</v>
      </c>
      <c r="K34" s="42">
        <f t="shared" si="0"/>
        <v>110185.62</v>
      </c>
      <c r="L34" s="42">
        <f t="shared" si="0"/>
        <v>110185.62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668900</v>
      </c>
      <c r="J35" s="57">
        <v>112400</v>
      </c>
      <c r="K35" s="57">
        <v>110185.62</v>
      </c>
      <c r="L35" s="57">
        <v>110185.62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9900</v>
      </c>
      <c r="J38" s="41">
        <f t="shared" si="1"/>
        <v>2100</v>
      </c>
      <c r="K38" s="42">
        <f t="shared" si="1"/>
        <v>1717.19</v>
      </c>
      <c r="L38" s="41">
        <f t="shared" si="1"/>
        <v>1717.19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9900</v>
      </c>
      <c r="J39" s="41">
        <f t="shared" si="1"/>
        <v>2100</v>
      </c>
      <c r="K39" s="41">
        <f t="shared" si="1"/>
        <v>1717.19</v>
      </c>
      <c r="L39" s="41">
        <f t="shared" si="1"/>
        <v>1717.19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9900</v>
      </c>
      <c r="J40" s="41">
        <f t="shared" si="1"/>
        <v>2100</v>
      </c>
      <c r="K40" s="41">
        <f t="shared" si="1"/>
        <v>1717.19</v>
      </c>
      <c r="L40" s="41">
        <f t="shared" si="1"/>
        <v>1717.19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9900</v>
      </c>
      <c r="J41" s="57">
        <v>2100</v>
      </c>
      <c r="K41" s="57">
        <v>1717.19</v>
      </c>
      <c r="L41" s="57">
        <v>1717.19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128400</v>
      </c>
      <c r="J42" s="62">
        <f t="shared" si="2"/>
        <v>39800</v>
      </c>
      <c r="K42" s="61">
        <f t="shared" si="2"/>
        <v>34518.57</v>
      </c>
      <c r="L42" s="61">
        <f t="shared" si="2"/>
        <v>34518.57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128400</v>
      </c>
      <c r="J43" s="42">
        <f t="shared" si="2"/>
        <v>39800</v>
      </c>
      <c r="K43" s="41">
        <f t="shared" si="2"/>
        <v>34518.57</v>
      </c>
      <c r="L43" s="42">
        <f t="shared" si="2"/>
        <v>34518.57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128400</v>
      </c>
      <c r="J44" s="42">
        <f t="shared" si="2"/>
        <v>39800</v>
      </c>
      <c r="K44" s="50">
        <f t="shared" si="2"/>
        <v>34518.57</v>
      </c>
      <c r="L44" s="50">
        <f t="shared" si="2"/>
        <v>34518.57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128400</v>
      </c>
      <c r="J45" s="68">
        <f>SUM(J46:J60)</f>
        <v>39800</v>
      </c>
      <c r="K45" s="69">
        <f>SUM(K46:K60)</f>
        <v>34518.57</v>
      </c>
      <c r="L45" s="69">
        <f>SUM(L46:L60)</f>
        <v>34518.57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33400</v>
      </c>
      <c r="J46" s="57">
        <v>7300</v>
      </c>
      <c r="K46" s="57">
        <v>7208.91</v>
      </c>
      <c r="L46" s="57">
        <v>7208.91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0</v>
      </c>
      <c r="L47" s="57">
        <v>0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400</v>
      </c>
      <c r="K48" s="57">
        <v>318.73</v>
      </c>
      <c r="L48" s="57">
        <v>318.73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6500</v>
      </c>
      <c r="J49" s="57">
        <v>2000</v>
      </c>
      <c r="K49" s="57">
        <v>1472.29</v>
      </c>
      <c r="L49" s="57">
        <v>1472.29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100</v>
      </c>
      <c r="K50" s="57">
        <v>76.400000000000006</v>
      </c>
      <c r="L50" s="57">
        <v>76.400000000000006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500</v>
      </c>
      <c r="J51" s="57">
        <v>300</v>
      </c>
      <c r="K51" s="57">
        <v>286.85000000000002</v>
      </c>
      <c r="L51" s="57">
        <v>286.85000000000002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1200</v>
      </c>
      <c r="J54" s="57">
        <v>200</v>
      </c>
      <c r="K54" s="57">
        <v>191.4</v>
      </c>
      <c r="L54" s="57">
        <v>191.4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1600</v>
      </c>
      <c r="J55" s="57">
        <v>200</v>
      </c>
      <c r="K55" s="57">
        <v>185.32</v>
      </c>
      <c r="L55" s="57">
        <v>185.32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53800</v>
      </c>
      <c r="J57" s="57">
        <v>25500</v>
      </c>
      <c r="K57" s="57">
        <v>21872.6</v>
      </c>
      <c r="L57" s="57">
        <v>21872.6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2500</v>
      </c>
      <c r="J58" s="57">
        <v>500</v>
      </c>
      <c r="K58" s="57">
        <v>395.8</v>
      </c>
      <c r="L58" s="57">
        <v>395.8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26800</v>
      </c>
      <c r="J60" s="57">
        <v>3200</v>
      </c>
      <c r="K60" s="57">
        <v>2510.27</v>
      </c>
      <c r="L60" s="57">
        <v>2510.27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13100</v>
      </c>
      <c r="J131" s="81">
        <f>SUM(J132+J137+J145)</f>
        <v>3300</v>
      </c>
      <c r="K131" s="42">
        <f>SUM(K132+K137+K145)</f>
        <v>2883.67</v>
      </c>
      <c r="L131" s="41">
        <f>SUM(L132+L137+L145)</f>
        <v>2883.67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1000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1000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1000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1000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12100</v>
      </c>
      <c r="J145" s="81">
        <f t="shared" si="15"/>
        <v>3300</v>
      </c>
      <c r="K145" s="42">
        <f t="shared" si="15"/>
        <v>2883.67</v>
      </c>
      <c r="L145" s="41">
        <f t="shared" si="15"/>
        <v>2883.67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12100</v>
      </c>
      <c r="J146" s="94">
        <f t="shared" si="15"/>
        <v>3300</v>
      </c>
      <c r="K146" s="69">
        <f t="shared" si="15"/>
        <v>2883.67</v>
      </c>
      <c r="L146" s="68">
        <f t="shared" si="15"/>
        <v>2883.67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12100</v>
      </c>
      <c r="J147" s="81">
        <f>SUM(J148:J149)</f>
        <v>3300</v>
      </c>
      <c r="K147" s="42">
        <f>SUM(K148:K149)</f>
        <v>2883.67</v>
      </c>
      <c r="L147" s="41">
        <f>SUM(L148:L149)</f>
        <v>2883.67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12100</v>
      </c>
      <c r="J148" s="95">
        <v>3300</v>
      </c>
      <c r="K148" s="95">
        <v>2883.67</v>
      </c>
      <c r="L148" s="95">
        <v>2883.67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3900</v>
      </c>
      <c r="J176" s="81">
        <f>SUM(J177+J230+J295)</f>
        <v>900</v>
      </c>
      <c r="K176" s="42">
        <f>SUM(K177+K230+K295)</f>
        <v>0</v>
      </c>
      <c r="L176" s="41">
        <f>SUM(L177+L230+L295)</f>
        <v>0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3900</v>
      </c>
      <c r="J177" s="61">
        <f>SUM(J178+J201+J208+J220+J224)</f>
        <v>900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3900</v>
      </c>
      <c r="J178" s="81">
        <f>SUM(J179+J182+J187+J193+J198)</f>
        <v>900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3900</v>
      </c>
      <c r="J187" s="81">
        <f>J188</f>
        <v>900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3900</v>
      </c>
      <c r="J188" s="41">
        <f t="shared" si="19"/>
        <v>900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3000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824200</v>
      </c>
      <c r="J360" s="90">
        <f>SUM(J30+J176)</f>
        <v>158500</v>
      </c>
      <c r="K360" s="90">
        <f>SUM(K30+K176)</f>
        <v>149305.05000000002</v>
      </c>
      <c r="L360" s="90">
        <f>SUM(L30+L176)</f>
        <v>149305.05000000002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61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" right="0" top="0" bottom="0" header="0.31496062992125984" footer="0.31496062992125984"/>
  <pageSetup paperSize="9" scale="78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opLeftCell="A14" workbookViewId="0">
      <selection activeCell="F23" sqref="F23"/>
    </sheetView>
  </sheetViews>
  <sheetFormatPr defaultRowHeight="15"/>
  <cols>
    <col min="1" max="1" width="5.7109375" style="190" customWidth="1"/>
    <col min="2" max="2" width="13.7109375" style="190" customWidth="1"/>
    <col min="3" max="3" width="30.42578125" style="191" customWidth="1"/>
    <col min="4" max="4" width="14.5703125" style="191" customWidth="1"/>
    <col min="5" max="5" width="17" style="191" customWidth="1"/>
    <col min="6" max="6" width="14.140625" style="191" customWidth="1"/>
    <col min="7" max="7" width="15.140625" style="190" customWidth="1"/>
    <col min="8" max="8" width="19.42578125" style="190" customWidth="1"/>
    <col min="9" max="9" width="9.28515625" style="190" customWidth="1"/>
    <col min="10" max="10" width="9.85546875" style="190" customWidth="1"/>
    <col min="11" max="11" width="8" style="190" customWidth="1"/>
    <col min="12" max="12" width="7.85546875" style="190" customWidth="1"/>
    <col min="13" max="15" width="0" style="190" hidden="1" customWidth="1"/>
    <col min="16" max="256" width="9.140625" style="190"/>
    <col min="257" max="257" width="5.7109375" style="190" customWidth="1"/>
    <col min="258" max="258" width="13.7109375" style="190" customWidth="1"/>
    <col min="259" max="259" width="30.42578125" style="190" customWidth="1"/>
    <col min="260" max="260" width="14.5703125" style="190" customWidth="1"/>
    <col min="261" max="261" width="17" style="190" customWidth="1"/>
    <col min="262" max="262" width="14.140625" style="190" customWidth="1"/>
    <col min="263" max="263" width="15.140625" style="190" customWidth="1"/>
    <col min="264" max="264" width="19.42578125" style="190" customWidth="1"/>
    <col min="265" max="265" width="9.28515625" style="190" customWidth="1"/>
    <col min="266" max="266" width="9.85546875" style="190" customWidth="1"/>
    <col min="267" max="267" width="8" style="190" customWidth="1"/>
    <col min="268" max="268" width="7.85546875" style="190" customWidth="1"/>
    <col min="269" max="271" width="0" style="190" hidden="1" customWidth="1"/>
    <col min="272" max="512" width="9.140625" style="190"/>
    <col min="513" max="513" width="5.7109375" style="190" customWidth="1"/>
    <col min="514" max="514" width="13.7109375" style="190" customWidth="1"/>
    <col min="515" max="515" width="30.42578125" style="190" customWidth="1"/>
    <col min="516" max="516" width="14.5703125" style="190" customWidth="1"/>
    <col min="517" max="517" width="17" style="190" customWidth="1"/>
    <col min="518" max="518" width="14.140625" style="190" customWidth="1"/>
    <col min="519" max="519" width="15.140625" style="190" customWidth="1"/>
    <col min="520" max="520" width="19.42578125" style="190" customWidth="1"/>
    <col min="521" max="521" width="9.28515625" style="190" customWidth="1"/>
    <col min="522" max="522" width="9.85546875" style="190" customWidth="1"/>
    <col min="523" max="523" width="8" style="190" customWidth="1"/>
    <col min="524" max="524" width="7.85546875" style="190" customWidth="1"/>
    <col min="525" max="527" width="0" style="190" hidden="1" customWidth="1"/>
    <col min="528" max="768" width="9.140625" style="190"/>
    <col min="769" max="769" width="5.7109375" style="190" customWidth="1"/>
    <col min="770" max="770" width="13.7109375" style="190" customWidth="1"/>
    <col min="771" max="771" width="30.42578125" style="190" customWidth="1"/>
    <col min="772" max="772" width="14.5703125" style="190" customWidth="1"/>
    <col min="773" max="773" width="17" style="190" customWidth="1"/>
    <col min="774" max="774" width="14.140625" style="190" customWidth="1"/>
    <col min="775" max="775" width="15.140625" style="190" customWidth="1"/>
    <col min="776" max="776" width="19.42578125" style="190" customWidth="1"/>
    <col min="777" max="777" width="9.28515625" style="190" customWidth="1"/>
    <col min="778" max="778" width="9.85546875" style="190" customWidth="1"/>
    <col min="779" max="779" width="8" style="190" customWidth="1"/>
    <col min="780" max="780" width="7.85546875" style="190" customWidth="1"/>
    <col min="781" max="783" width="0" style="190" hidden="1" customWidth="1"/>
    <col min="784" max="1024" width="9.140625" style="190"/>
    <col min="1025" max="1025" width="5.7109375" style="190" customWidth="1"/>
    <col min="1026" max="1026" width="13.7109375" style="190" customWidth="1"/>
    <col min="1027" max="1027" width="30.42578125" style="190" customWidth="1"/>
    <col min="1028" max="1028" width="14.5703125" style="190" customWidth="1"/>
    <col min="1029" max="1029" width="17" style="190" customWidth="1"/>
    <col min="1030" max="1030" width="14.140625" style="190" customWidth="1"/>
    <col min="1031" max="1031" width="15.140625" style="190" customWidth="1"/>
    <col min="1032" max="1032" width="19.42578125" style="190" customWidth="1"/>
    <col min="1033" max="1033" width="9.28515625" style="190" customWidth="1"/>
    <col min="1034" max="1034" width="9.85546875" style="190" customWidth="1"/>
    <col min="1035" max="1035" width="8" style="190" customWidth="1"/>
    <col min="1036" max="1036" width="7.85546875" style="190" customWidth="1"/>
    <col min="1037" max="1039" width="0" style="190" hidden="1" customWidth="1"/>
    <col min="1040" max="1280" width="9.140625" style="190"/>
    <col min="1281" max="1281" width="5.7109375" style="190" customWidth="1"/>
    <col min="1282" max="1282" width="13.7109375" style="190" customWidth="1"/>
    <col min="1283" max="1283" width="30.42578125" style="190" customWidth="1"/>
    <col min="1284" max="1284" width="14.5703125" style="190" customWidth="1"/>
    <col min="1285" max="1285" width="17" style="190" customWidth="1"/>
    <col min="1286" max="1286" width="14.140625" style="190" customWidth="1"/>
    <col min="1287" max="1287" width="15.140625" style="190" customWidth="1"/>
    <col min="1288" max="1288" width="19.42578125" style="190" customWidth="1"/>
    <col min="1289" max="1289" width="9.28515625" style="190" customWidth="1"/>
    <col min="1290" max="1290" width="9.85546875" style="190" customWidth="1"/>
    <col min="1291" max="1291" width="8" style="190" customWidth="1"/>
    <col min="1292" max="1292" width="7.85546875" style="190" customWidth="1"/>
    <col min="1293" max="1295" width="0" style="190" hidden="1" customWidth="1"/>
    <col min="1296" max="1536" width="9.140625" style="190"/>
    <col min="1537" max="1537" width="5.7109375" style="190" customWidth="1"/>
    <col min="1538" max="1538" width="13.7109375" style="190" customWidth="1"/>
    <col min="1539" max="1539" width="30.42578125" style="190" customWidth="1"/>
    <col min="1540" max="1540" width="14.5703125" style="190" customWidth="1"/>
    <col min="1541" max="1541" width="17" style="190" customWidth="1"/>
    <col min="1542" max="1542" width="14.140625" style="190" customWidth="1"/>
    <col min="1543" max="1543" width="15.140625" style="190" customWidth="1"/>
    <col min="1544" max="1544" width="19.42578125" style="190" customWidth="1"/>
    <col min="1545" max="1545" width="9.28515625" style="190" customWidth="1"/>
    <col min="1546" max="1546" width="9.85546875" style="190" customWidth="1"/>
    <col min="1547" max="1547" width="8" style="190" customWidth="1"/>
    <col min="1548" max="1548" width="7.85546875" style="190" customWidth="1"/>
    <col min="1549" max="1551" width="0" style="190" hidden="1" customWidth="1"/>
    <col min="1552" max="1792" width="9.140625" style="190"/>
    <col min="1793" max="1793" width="5.7109375" style="190" customWidth="1"/>
    <col min="1794" max="1794" width="13.7109375" style="190" customWidth="1"/>
    <col min="1795" max="1795" width="30.42578125" style="190" customWidth="1"/>
    <col min="1796" max="1796" width="14.5703125" style="190" customWidth="1"/>
    <col min="1797" max="1797" width="17" style="190" customWidth="1"/>
    <col min="1798" max="1798" width="14.140625" style="190" customWidth="1"/>
    <col min="1799" max="1799" width="15.140625" style="190" customWidth="1"/>
    <col min="1800" max="1800" width="19.42578125" style="190" customWidth="1"/>
    <col min="1801" max="1801" width="9.28515625" style="190" customWidth="1"/>
    <col min="1802" max="1802" width="9.85546875" style="190" customWidth="1"/>
    <col min="1803" max="1803" width="8" style="190" customWidth="1"/>
    <col min="1804" max="1804" width="7.85546875" style="190" customWidth="1"/>
    <col min="1805" max="1807" width="0" style="190" hidden="1" customWidth="1"/>
    <col min="1808" max="2048" width="9.140625" style="190"/>
    <col min="2049" max="2049" width="5.7109375" style="190" customWidth="1"/>
    <col min="2050" max="2050" width="13.7109375" style="190" customWidth="1"/>
    <col min="2051" max="2051" width="30.42578125" style="190" customWidth="1"/>
    <col min="2052" max="2052" width="14.5703125" style="190" customWidth="1"/>
    <col min="2053" max="2053" width="17" style="190" customWidth="1"/>
    <col min="2054" max="2054" width="14.140625" style="190" customWidth="1"/>
    <col min="2055" max="2055" width="15.140625" style="190" customWidth="1"/>
    <col min="2056" max="2056" width="19.42578125" style="190" customWidth="1"/>
    <col min="2057" max="2057" width="9.28515625" style="190" customWidth="1"/>
    <col min="2058" max="2058" width="9.85546875" style="190" customWidth="1"/>
    <col min="2059" max="2059" width="8" style="190" customWidth="1"/>
    <col min="2060" max="2060" width="7.85546875" style="190" customWidth="1"/>
    <col min="2061" max="2063" width="0" style="190" hidden="1" customWidth="1"/>
    <col min="2064" max="2304" width="9.140625" style="190"/>
    <col min="2305" max="2305" width="5.7109375" style="190" customWidth="1"/>
    <col min="2306" max="2306" width="13.7109375" style="190" customWidth="1"/>
    <col min="2307" max="2307" width="30.42578125" style="190" customWidth="1"/>
    <col min="2308" max="2308" width="14.5703125" style="190" customWidth="1"/>
    <col min="2309" max="2309" width="17" style="190" customWidth="1"/>
    <col min="2310" max="2310" width="14.140625" style="190" customWidth="1"/>
    <col min="2311" max="2311" width="15.140625" style="190" customWidth="1"/>
    <col min="2312" max="2312" width="19.42578125" style="190" customWidth="1"/>
    <col min="2313" max="2313" width="9.28515625" style="190" customWidth="1"/>
    <col min="2314" max="2314" width="9.85546875" style="190" customWidth="1"/>
    <col min="2315" max="2315" width="8" style="190" customWidth="1"/>
    <col min="2316" max="2316" width="7.85546875" style="190" customWidth="1"/>
    <col min="2317" max="2319" width="0" style="190" hidden="1" customWidth="1"/>
    <col min="2320" max="2560" width="9.140625" style="190"/>
    <col min="2561" max="2561" width="5.7109375" style="190" customWidth="1"/>
    <col min="2562" max="2562" width="13.7109375" style="190" customWidth="1"/>
    <col min="2563" max="2563" width="30.42578125" style="190" customWidth="1"/>
    <col min="2564" max="2564" width="14.5703125" style="190" customWidth="1"/>
    <col min="2565" max="2565" width="17" style="190" customWidth="1"/>
    <col min="2566" max="2566" width="14.140625" style="190" customWidth="1"/>
    <col min="2567" max="2567" width="15.140625" style="190" customWidth="1"/>
    <col min="2568" max="2568" width="19.42578125" style="190" customWidth="1"/>
    <col min="2569" max="2569" width="9.28515625" style="190" customWidth="1"/>
    <col min="2570" max="2570" width="9.85546875" style="190" customWidth="1"/>
    <col min="2571" max="2571" width="8" style="190" customWidth="1"/>
    <col min="2572" max="2572" width="7.85546875" style="190" customWidth="1"/>
    <col min="2573" max="2575" width="0" style="190" hidden="1" customWidth="1"/>
    <col min="2576" max="2816" width="9.140625" style="190"/>
    <col min="2817" max="2817" width="5.7109375" style="190" customWidth="1"/>
    <col min="2818" max="2818" width="13.7109375" style="190" customWidth="1"/>
    <col min="2819" max="2819" width="30.42578125" style="190" customWidth="1"/>
    <col min="2820" max="2820" width="14.5703125" style="190" customWidth="1"/>
    <col min="2821" max="2821" width="17" style="190" customWidth="1"/>
    <col min="2822" max="2822" width="14.140625" style="190" customWidth="1"/>
    <col min="2823" max="2823" width="15.140625" style="190" customWidth="1"/>
    <col min="2824" max="2824" width="19.42578125" style="190" customWidth="1"/>
    <col min="2825" max="2825" width="9.28515625" style="190" customWidth="1"/>
    <col min="2826" max="2826" width="9.85546875" style="190" customWidth="1"/>
    <col min="2827" max="2827" width="8" style="190" customWidth="1"/>
    <col min="2828" max="2828" width="7.85546875" style="190" customWidth="1"/>
    <col min="2829" max="2831" width="0" style="190" hidden="1" customWidth="1"/>
    <col min="2832" max="3072" width="9.140625" style="190"/>
    <col min="3073" max="3073" width="5.7109375" style="190" customWidth="1"/>
    <col min="3074" max="3074" width="13.7109375" style="190" customWidth="1"/>
    <col min="3075" max="3075" width="30.42578125" style="190" customWidth="1"/>
    <col min="3076" max="3076" width="14.5703125" style="190" customWidth="1"/>
    <col min="3077" max="3077" width="17" style="190" customWidth="1"/>
    <col min="3078" max="3078" width="14.140625" style="190" customWidth="1"/>
    <col min="3079" max="3079" width="15.140625" style="190" customWidth="1"/>
    <col min="3080" max="3080" width="19.42578125" style="190" customWidth="1"/>
    <col min="3081" max="3081" width="9.28515625" style="190" customWidth="1"/>
    <col min="3082" max="3082" width="9.85546875" style="190" customWidth="1"/>
    <col min="3083" max="3083" width="8" style="190" customWidth="1"/>
    <col min="3084" max="3084" width="7.85546875" style="190" customWidth="1"/>
    <col min="3085" max="3087" width="0" style="190" hidden="1" customWidth="1"/>
    <col min="3088" max="3328" width="9.140625" style="190"/>
    <col min="3329" max="3329" width="5.7109375" style="190" customWidth="1"/>
    <col min="3330" max="3330" width="13.7109375" style="190" customWidth="1"/>
    <col min="3331" max="3331" width="30.42578125" style="190" customWidth="1"/>
    <col min="3332" max="3332" width="14.5703125" style="190" customWidth="1"/>
    <col min="3333" max="3333" width="17" style="190" customWidth="1"/>
    <col min="3334" max="3334" width="14.140625" style="190" customWidth="1"/>
    <col min="3335" max="3335" width="15.140625" style="190" customWidth="1"/>
    <col min="3336" max="3336" width="19.42578125" style="190" customWidth="1"/>
    <col min="3337" max="3337" width="9.28515625" style="190" customWidth="1"/>
    <col min="3338" max="3338" width="9.85546875" style="190" customWidth="1"/>
    <col min="3339" max="3339" width="8" style="190" customWidth="1"/>
    <col min="3340" max="3340" width="7.85546875" style="190" customWidth="1"/>
    <col min="3341" max="3343" width="0" style="190" hidden="1" customWidth="1"/>
    <col min="3344" max="3584" width="9.140625" style="190"/>
    <col min="3585" max="3585" width="5.7109375" style="190" customWidth="1"/>
    <col min="3586" max="3586" width="13.7109375" style="190" customWidth="1"/>
    <col min="3587" max="3587" width="30.42578125" style="190" customWidth="1"/>
    <col min="3588" max="3588" width="14.5703125" style="190" customWidth="1"/>
    <col min="3589" max="3589" width="17" style="190" customWidth="1"/>
    <col min="3590" max="3590" width="14.140625" style="190" customWidth="1"/>
    <col min="3591" max="3591" width="15.140625" style="190" customWidth="1"/>
    <col min="3592" max="3592" width="19.42578125" style="190" customWidth="1"/>
    <col min="3593" max="3593" width="9.28515625" style="190" customWidth="1"/>
    <col min="3594" max="3594" width="9.85546875" style="190" customWidth="1"/>
    <col min="3595" max="3595" width="8" style="190" customWidth="1"/>
    <col min="3596" max="3596" width="7.85546875" style="190" customWidth="1"/>
    <col min="3597" max="3599" width="0" style="190" hidden="1" customWidth="1"/>
    <col min="3600" max="3840" width="9.140625" style="190"/>
    <col min="3841" max="3841" width="5.7109375" style="190" customWidth="1"/>
    <col min="3842" max="3842" width="13.7109375" style="190" customWidth="1"/>
    <col min="3843" max="3843" width="30.42578125" style="190" customWidth="1"/>
    <col min="3844" max="3844" width="14.5703125" style="190" customWidth="1"/>
    <col min="3845" max="3845" width="17" style="190" customWidth="1"/>
    <col min="3846" max="3846" width="14.140625" style="190" customWidth="1"/>
    <col min="3847" max="3847" width="15.140625" style="190" customWidth="1"/>
    <col min="3848" max="3848" width="19.42578125" style="190" customWidth="1"/>
    <col min="3849" max="3849" width="9.28515625" style="190" customWidth="1"/>
    <col min="3850" max="3850" width="9.85546875" style="190" customWidth="1"/>
    <col min="3851" max="3851" width="8" style="190" customWidth="1"/>
    <col min="3852" max="3852" width="7.85546875" style="190" customWidth="1"/>
    <col min="3853" max="3855" width="0" style="190" hidden="1" customWidth="1"/>
    <col min="3856" max="4096" width="9.140625" style="190"/>
    <col min="4097" max="4097" width="5.7109375" style="190" customWidth="1"/>
    <col min="4098" max="4098" width="13.7109375" style="190" customWidth="1"/>
    <col min="4099" max="4099" width="30.42578125" style="190" customWidth="1"/>
    <col min="4100" max="4100" width="14.5703125" style="190" customWidth="1"/>
    <col min="4101" max="4101" width="17" style="190" customWidth="1"/>
    <col min="4102" max="4102" width="14.140625" style="190" customWidth="1"/>
    <col min="4103" max="4103" width="15.140625" style="190" customWidth="1"/>
    <col min="4104" max="4104" width="19.42578125" style="190" customWidth="1"/>
    <col min="4105" max="4105" width="9.28515625" style="190" customWidth="1"/>
    <col min="4106" max="4106" width="9.85546875" style="190" customWidth="1"/>
    <col min="4107" max="4107" width="8" style="190" customWidth="1"/>
    <col min="4108" max="4108" width="7.85546875" style="190" customWidth="1"/>
    <col min="4109" max="4111" width="0" style="190" hidden="1" customWidth="1"/>
    <col min="4112" max="4352" width="9.140625" style="190"/>
    <col min="4353" max="4353" width="5.7109375" style="190" customWidth="1"/>
    <col min="4354" max="4354" width="13.7109375" style="190" customWidth="1"/>
    <col min="4355" max="4355" width="30.42578125" style="190" customWidth="1"/>
    <col min="4356" max="4356" width="14.5703125" style="190" customWidth="1"/>
    <col min="4357" max="4357" width="17" style="190" customWidth="1"/>
    <col min="4358" max="4358" width="14.140625" style="190" customWidth="1"/>
    <col min="4359" max="4359" width="15.140625" style="190" customWidth="1"/>
    <col min="4360" max="4360" width="19.42578125" style="190" customWidth="1"/>
    <col min="4361" max="4361" width="9.28515625" style="190" customWidth="1"/>
    <col min="4362" max="4362" width="9.85546875" style="190" customWidth="1"/>
    <col min="4363" max="4363" width="8" style="190" customWidth="1"/>
    <col min="4364" max="4364" width="7.85546875" style="190" customWidth="1"/>
    <col min="4365" max="4367" width="0" style="190" hidden="1" customWidth="1"/>
    <col min="4368" max="4608" width="9.140625" style="190"/>
    <col min="4609" max="4609" width="5.7109375" style="190" customWidth="1"/>
    <col min="4610" max="4610" width="13.7109375" style="190" customWidth="1"/>
    <col min="4611" max="4611" width="30.42578125" style="190" customWidth="1"/>
    <col min="4612" max="4612" width="14.5703125" style="190" customWidth="1"/>
    <col min="4613" max="4613" width="17" style="190" customWidth="1"/>
    <col min="4614" max="4614" width="14.140625" style="190" customWidth="1"/>
    <col min="4615" max="4615" width="15.140625" style="190" customWidth="1"/>
    <col min="4616" max="4616" width="19.42578125" style="190" customWidth="1"/>
    <col min="4617" max="4617" width="9.28515625" style="190" customWidth="1"/>
    <col min="4618" max="4618" width="9.85546875" style="190" customWidth="1"/>
    <col min="4619" max="4619" width="8" style="190" customWidth="1"/>
    <col min="4620" max="4620" width="7.85546875" style="190" customWidth="1"/>
    <col min="4621" max="4623" width="0" style="190" hidden="1" customWidth="1"/>
    <col min="4624" max="4864" width="9.140625" style="190"/>
    <col min="4865" max="4865" width="5.7109375" style="190" customWidth="1"/>
    <col min="4866" max="4866" width="13.7109375" style="190" customWidth="1"/>
    <col min="4867" max="4867" width="30.42578125" style="190" customWidth="1"/>
    <col min="4868" max="4868" width="14.5703125" style="190" customWidth="1"/>
    <col min="4869" max="4869" width="17" style="190" customWidth="1"/>
    <col min="4870" max="4870" width="14.140625" style="190" customWidth="1"/>
    <col min="4871" max="4871" width="15.140625" style="190" customWidth="1"/>
    <col min="4872" max="4872" width="19.42578125" style="190" customWidth="1"/>
    <col min="4873" max="4873" width="9.28515625" style="190" customWidth="1"/>
    <col min="4874" max="4874" width="9.85546875" style="190" customWidth="1"/>
    <col min="4875" max="4875" width="8" style="190" customWidth="1"/>
    <col min="4876" max="4876" width="7.85546875" style="190" customWidth="1"/>
    <col min="4877" max="4879" width="0" style="190" hidden="1" customWidth="1"/>
    <col min="4880" max="5120" width="9.140625" style="190"/>
    <col min="5121" max="5121" width="5.7109375" style="190" customWidth="1"/>
    <col min="5122" max="5122" width="13.7109375" style="190" customWidth="1"/>
    <col min="5123" max="5123" width="30.42578125" style="190" customWidth="1"/>
    <col min="5124" max="5124" width="14.5703125" style="190" customWidth="1"/>
    <col min="5125" max="5125" width="17" style="190" customWidth="1"/>
    <col min="5126" max="5126" width="14.140625" style="190" customWidth="1"/>
    <col min="5127" max="5127" width="15.140625" style="190" customWidth="1"/>
    <col min="5128" max="5128" width="19.42578125" style="190" customWidth="1"/>
    <col min="5129" max="5129" width="9.28515625" style="190" customWidth="1"/>
    <col min="5130" max="5130" width="9.85546875" style="190" customWidth="1"/>
    <col min="5131" max="5131" width="8" style="190" customWidth="1"/>
    <col min="5132" max="5132" width="7.85546875" style="190" customWidth="1"/>
    <col min="5133" max="5135" width="0" style="190" hidden="1" customWidth="1"/>
    <col min="5136" max="5376" width="9.140625" style="190"/>
    <col min="5377" max="5377" width="5.7109375" style="190" customWidth="1"/>
    <col min="5378" max="5378" width="13.7109375" style="190" customWidth="1"/>
    <col min="5379" max="5379" width="30.42578125" style="190" customWidth="1"/>
    <col min="5380" max="5380" width="14.5703125" style="190" customWidth="1"/>
    <col min="5381" max="5381" width="17" style="190" customWidth="1"/>
    <col min="5382" max="5382" width="14.140625" style="190" customWidth="1"/>
    <col min="5383" max="5383" width="15.140625" style="190" customWidth="1"/>
    <col min="5384" max="5384" width="19.42578125" style="190" customWidth="1"/>
    <col min="5385" max="5385" width="9.28515625" style="190" customWidth="1"/>
    <col min="5386" max="5386" width="9.85546875" style="190" customWidth="1"/>
    <col min="5387" max="5387" width="8" style="190" customWidth="1"/>
    <col min="5388" max="5388" width="7.85546875" style="190" customWidth="1"/>
    <col min="5389" max="5391" width="0" style="190" hidden="1" customWidth="1"/>
    <col min="5392" max="5632" width="9.140625" style="190"/>
    <col min="5633" max="5633" width="5.7109375" style="190" customWidth="1"/>
    <col min="5634" max="5634" width="13.7109375" style="190" customWidth="1"/>
    <col min="5635" max="5635" width="30.42578125" style="190" customWidth="1"/>
    <col min="5636" max="5636" width="14.5703125" style="190" customWidth="1"/>
    <col min="5637" max="5637" width="17" style="190" customWidth="1"/>
    <col min="5638" max="5638" width="14.140625" style="190" customWidth="1"/>
    <col min="5639" max="5639" width="15.140625" style="190" customWidth="1"/>
    <col min="5640" max="5640" width="19.42578125" style="190" customWidth="1"/>
    <col min="5641" max="5641" width="9.28515625" style="190" customWidth="1"/>
    <col min="5642" max="5642" width="9.85546875" style="190" customWidth="1"/>
    <col min="5643" max="5643" width="8" style="190" customWidth="1"/>
    <col min="5644" max="5644" width="7.85546875" style="190" customWidth="1"/>
    <col min="5645" max="5647" width="0" style="190" hidden="1" customWidth="1"/>
    <col min="5648" max="5888" width="9.140625" style="190"/>
    <col min="5889" max="5889" width="5.7109375" style="190" customWidth="1"/>
    <col min="5890" max="5890" width="13.7109375" style="190" customWidth="1"/>
    <col min="5891" max="5891" width="30.42578125" style="190" customWidth="1"/>
    <col min="5892" max="5892" width="14.5703125" style="190" customWidth="1"/>
    <col min="5893" max="5893" width="17" style="190" customWidth="1"/>
    <col min="5894" max="5894" width="14.140625" style="190" customWidth="1"/>
    <col min="5895" max="5895" width="15.140625" style="190" customWidth="1"/>
    <col min="5896" max="5896" width="19.42578125" style="190" customWidth="1"/>
    <col min="5897" max="5897" width="9.28515625" style="190" customWidth="1"/>
    <col min="5898" max="5898" width="9.85546875" style="190" customWidth="1"/>
    <col min="5899" max="5899" width="8" style="190" customWidth="1"/>
    <col min="5900" max="5900" width="7.85546875" style="190" customWidth="1"/>
    <col min="5901" max="5903" width="0" style="190" hidden="1" customWidth="1"/>
    <col min="5904" max="6144" width="9.140625" style="190"/>
    <col min="6145" max="6145" width="5.7109375" style="190" customWidth="1"/>
    <col min="6146" max="6146" width="13.7109375" style="190" customWidth="1"/>
    <col min="6147" max="6147" width="30.42578125" style="190" customWidth="1"/>
    <col min="6148" max="6148" width="14.5703125" style="190" customWidth="1"/>
    <col min="6149" max="6149" width="17" style="190" customWidth="1"/>
    <col min="6150" max="6150" width="14.140625" style="190" customWidth="1"/>
    <col min="6151" max="6151" width="15.140625" style="190" customWidth="1"/>
    <col min="6152" max="6152" width="19.42578125" style="190" customWidth="1"/>
    <col min="6153" max="6153" width="9.28515625" style="190" customWidth="1"/>
    <col min="6154" max="6154" width="9.85546875" style="190" customWidth="1"/>
    <col min="6155" max="6155" width="8" style="190" customWidth="1"/>
    <col min="6156" max="6156" width="7.85546875" style="190" customWidth="1"/>
    <col min="6157" max="6159" width="0" style="190" hidden="1" customWidth="1"/>
    <col min="6160" max="6400" width="9.140625" style="190"/>
    <col min="6401" max="6401" width="5.7109375" style="190" customWidth="1"/>
    <col min="6402" max="6402" width="13.7109375" style="190" customWidth="1"/>
    <col min="6403" max="6403" width="30.42578125" style="190" customWidth="1"/>
    <col min="6404" max="6404" width="14.5703125" style="190" customWidth="1"/>
    <col min="6405" max="6405" width="17" style="190" customWidth="1"/>
    <col min="6406" max="6406" width="14.140625" style="190" customWidth="1"/>
    <col min="6407" max="6407" width="15.140625" style="190" customWidth="1"/>
    <col min="6408" max="6408" width="19.42578125" style="190" customWidth="1"/>
    <col min="6409" max="6409" width="9.28515625" style="190" customWidth="1"/>
    <col min="6410" max="6410" width="9.85546875" style="190" customWidth="1"/>
    <col min="6411" max="6411" width="8" style="190" customWidth="1"/>
    <col min="6412" max="6412" width="7.85546875" style="190" customWidth="1"/>
    <col min="6413" max="6415" width="0" style="190" hidden="1" customWidth="1"/>
    <col min="6416" max="6656" width="9.140625" style="190"/>
    <col min="6657" max="6657" width="5.7109375" style="190" customWidth="1"/>
    <col min="6658" max="6658" width="13.7109375" style="190" customWidth="1"/>
    <col min="6659" max="6659" width="30.42578125" style="190" customWidth="1"/>
    <col min="6660" max="6660" width="14.5703125" style="190" customWidth="1"/>
    <col min="6661" max="6661" width="17" style="190" customWidth="1"/>
    <col min="6662" max="6662" width="14.140625" style="190" customWidth="1"/>
    <col min="6663" max="6663" width="15.140625" style="190" customWidth="1"/>
    <col min="6664" max="6664" width="19.42578125" style="190" customWidth="1"/>
    <col min="6665" max="6665" width="9.28515625" style="190" customWidth="1"/>
    <col min="6666" max="6666" width="9.85546875" style="190" customWidth="1"/>
    <col min="6667" max="6667" width="8" style="190" customWidth="1"/>
    <col min="6668" max="6668" width="7.85546875" style="190" customWidth="1"/>
    <col min="6669" max="6671" width="0" style="190" hidden="1" customWidth="1"/>
    <col min="6672" max="6912" width="9.140625" style="190"/>
    <col min="6913" max="6913" width="5.7109375" style="190" customWidth="1"/>
    <col min="6914" max="6914" width="13.7109375" style="190" customWidth="1"/>
    <col min="6915" max="6915" width="30.42578125" style="190" customWidth="1"/>
    <col min="6916" max="6916" width="14.5703125" style="190" customWidth="1"/>
    <col min="6917" max="6917" width="17" style="190" customWidth="1"/>
    <col min="6918" max="6918" width="14.140625" style="190" customWidth="1"/>
    <col min="6919" max="6919" width="15.140625" style="190" customWidth="1"/>
    <col min="6920" max="6920" width="19.42578125" style="190" customWidth="1"/>
    <col min="6921" max="6921" width="9.28515625" style="190" customWidth="1"/>
    <col min="6922" max="6922" width="9.85546875" style="190" customWidth="1"/>
    <col min="6923" max="6923" width="8" style="190" customWidth="1"/>
    <col min="6924" max="6924" width="7.85546875" style="190" customWidth="1"/>
    <col min="6925" max="6927" width="0" style="190" hidden="1" customWidth="1"/>
    <col min="6928" max="7168" width="9.140625" style="190"/>
    <col min="7169" max="7169" width="5.7109375" style="190" customWidth="1"/>
    <col min="7170" max="7170" width="13.7109375" style="190" customWidth="1"/>
    <col min="7171" max="7171" width="30.42578125" style="190" customWidth="1"/>
    <col min="7172" max="7172" width="14.5703125" style="190" customWidth="1"/>
    <col min="7173" max="7173" width="17" style="190" customWidth="1"/>
    <col min="7174" max="7174" width="14.140625" style="190" customWidth="1"/>
    <col min="7175" max="7175" width="15.140625" style="190" customWidth="1"/>
    <col min="7176" max="7176" width="19.42578125" style="190" customWidth="1"/>
    <col min="7177" max="7177" width="9.28515625" style="190" customWidth="1"/>
    <col min="7178" max="7178" width="9.85546875" style="190" customWidth="1"/>
    <col min="7179" max="7179" width="8" style="190" customWidth="1"/>
    <col min="7180" max="7180" width="7.85546875" style="190" customWidth="1"/>
    <col min="7181" max="7183" width="0" style="190" hidden="1" customWidth="1"/>
    <col min="7184" max="7424" width="9.140625" style="190"/>
    <col min="7425" max="7425" width="5.7109375" style="190" customWidth="1"/>
    <col min="7426" max="7426" width="13.7109375" style="190" customWidth="1"/>
    <col min="7427" max="7427" width="30.42578125" style="190" customWidth="1"/>
    <col min="7428" max="7428" width="14.5703125" style="190" customWidth="1"/>
    <col min="7429" max="7429" width="17" style="190" customWidth="1"/>
    <col min="7430" max="7430" width="14.140625" style="190" customWidth="1"/>
    <col min="7431" max="7431" width="15.140625" style="190" customWidth="1"/>
    <col min="7432" max="7432" width="19.42578125" style="190" customWidth="1"/>
    <col min="7433" max="7433" width="9.28515625" style="190" customWidth="1"/>
    <col min="7434" max="7434" width="9.85546875" style="190" customWidth="1"/>
    <col min="7435" max="7435" width="8" style="190" customWidth="1"/>
    <col min="7436" max="7436" width="7.85546875" style="190" customWidth="1"/>
    <col min="7437" max="7439" width="0" style="190" hidden="1" customWidth="1"/>
    <col min="7440" max="7680" width="9.140625" style="190"/>
    <col min="7681" max="7681" width="5.7109375" style="190" customWidth="1"/>
    <col min="7682" max="7682" width="13.7109375" style="190" customWidth="1"/>
    <col min="7683" max="7683" width="30.42578125" style="190" customWidth="1"/>
    <col min="7684" max="7684" width="14.5703125" style="190" customWidth="1"/>
    <col min="7685" max="7685" width="17" style="190" customWidth="1"/>
    <col min="7686" max="7686" width="14.140625" style="190" customWidth="1"/>
    <col min="7687" max="7687" width="15.140625" style="190" customWidth="1"/>
    <col min="7688" max="7688" width="19.42578125" style="190" customWidth="1"/>
    <col min="7689" max="7689" width="9.28515625" style="190" customWidth="1"/>
    <col min="7690" max="7690" width="9.85546875" style="190" customWidth="1"/>
    <col min="7691" max="7691" width="8" style="190" customWidth="1"/>
    <col min="7692" max="7692" width="7.85546875" style="190" customWidth="1"/>
    <col min="7693" max="7695" width="0" style="190" hidden="1" customWidth="1"/>
    <col min="7696" max="7936" width="9.140625" style="190"/>
    <col min="7937" max="7937" width="5.7109375" style="190" customWidth="1"/>
    <col min="7938" max="7938" width="13.7109375" style="190" customWidth="1"/>
    <col min="7939" max="7939" width="30.42578125" style="190" customWidth="1"/>
    <col min="7940" max="7940" width="14.5703125" style="190" customWidth="1"/>
    <col min="7941" max="7941" width="17" style="190" customWidth="1"/>
    <col min="7942" max="7942" width="14.140625" style="190" customWidth="1"/>
    <col min="7943" max="7943" width="15.140625" style="190" customWidth="1"/>
    <col min="7944" max="7944" width="19.42578125" style="190" customWidth="1"/>
    <col min="7945" max="7945" width="9.28515625" style="190" customWidth="1"/>
    <col min="7946" max="7946" width="9.85546875" style="190" customWidth="1"/>
    <col min="7947" max="7947" width="8" style="190" customWidth="1"/>
    <col min="7948" max="7948" width="7.85546875" style="190" customWidth="1"/>
    <col min="7949" max="7951" width="0" style="190" hidden="1" customWidth="1"/>
    <col min="7952" max="8192" width="9.140625" style="190"/>
    <col min="8193" max="8193" width="5.7109375" style="190" customWidth="1"/>
    <col min="8194" max="8194" width="13.7109375" style="190" customWidth="1"/>
    <col min="8195" max="8195" width="30.42578125" style="190" customWidth="1"/>
    <col min="8196" max="8196" width="14.5703125" style="190" customWidth="1"/>
    <col min="8197" max="8197" width="17" style="190" customWidth="1"/>
    <col min="8198" max="8198" width="14.140625" style="190" customWidth="1"/>
    <col min="8199" max="8199" width="15.140625" style="190" customWidth="1"/>
    <col min="8200" max="8200" width="19.42578125" style="190" customWidth="1"/>
    <col min="8201" max="8201" width="9.28515625" style="190" customWidth="1"/>
    <col min="8202" max="8202" width="9.85546875" style="190" customWidth="1"/>
    <col min="8203" max="8203" width="8" style="190" customWidth="1"/>
    <col min="8204" max="8204" width="7.85546875" style="190" customWidth="1"/>
    <col min="8205" max="8207" width="0" style="190" hidden="1" customWidth="1"/>
    <col min="8208" max="8448" width="9.140625" style="190"/>
    <col min="8449" max="8449" width="5.7109375" style="190" customWidth="1"/>
    <col min="8450" max="8450" width="13.7109375" style="190" customWidth="1"/>
    <col min="8451" max="8451" width="30.42578125" style="190" customWidth="1"/>
    <col min="8452" max="8452" width="14.5703125" style="190" customWidth="1"/>
    <col min="8453" max="8453" width="17" style="190" customWidth="1"/>
    <col min="8454" max="8454" width="14.140625" style="190" customWidth="1"/>
    <col min="8455" max="8455" width="15.140625" style="190" customWidth="1"/>
    <col min="8456" max="8456" width="19.42578125" style="190" customWidth="1"/>
    <col min="8457" max="8457" width="9.28515625" style="190" customWidth="1"/>
    <col min="8458" max="8458" width="9.85546875" style="190" customWidth="1"/>
    <col min="8459" max="8459" width="8" style="190" customWidth="1"/>
    <col min="8460" max="8460" width="7.85546875" style="190" customWidth="1"/>
    <col min="8461" max="8463" width="0" style="190" hidden="1" customWidth="1"/>
    <col min="8464" max="8704" width="9.140625" style="190"/>
    <col min="8705" max="8705" width="5.7109375" style="190" customWidth="1"/>
    <col min="8706" max="8706" width="13.7109375" style="190" customWidth="1"/>
    <col min="8707" max="8707" width="30.42578125" style="190" customWidth="1"/>
    <col min="8708" max="8708" width="14.5703125" style="190" customWidth="1"/>
    <col min="8709" max="8709" width="17" style="190" customWidth="1"/>
    <col min="8710" max="8710" width="14.140625" style="190" customWidth="1"/>
    <col min="8711" max="8711" width="15.140625" style="190" customWidth="1"/>
    <col min="8712" max="8712" width="19.42578125" style="190" customWidth="1"/>
    <col min="8713" max="8713" width="9.28515625" style="190" customWidth="1"/>
    <col min="8714" max="8714" width="9.85546875" style="190" customWidth="1"/>
    <col min="8715" max="8715" width="8" style="190" customWidth="1"/>
    <col min="8716" max="8716" width="7.85546875" style="190" customWidth="1"/>
    <col min="8717" max="8719" width="0" style="190" hidden="1" customWidth="1"/>
    <col min="8720" max="8960" width="9.140625" style="190"/>
    <col min="8961" max="8961" width="5.7109375" style="190" customWidth="1"/>
    <col min="8962" max="8962" width="13.7109375" style="190" customWidth="1"/>
    <col min="8963" max="8963" width="30.42578125" style="190" customWidth="1"/>
    <col min="8964" max="8964" width="14.5703125" style="190" customWidth="1"/>
    <col min="8965" max="8965" width="17" style="190" customWidth="1"/>
    <col min="8966" max="8966" width="14.140625" style="190" customWidth="1"/>
    <col min="8967" max="8967" width="15.140625" style="190" customWidth="1"/>
    <col min="8968" max="8968" width="19.42578125" style="190" customWidth="1"/>
    <col min="8969" max="8969" width="9.28515625" style="190" customWidth="1"/>
    <col min="8970" max="8970" width="9.85546875" style="190" customWidth="1"/>
    <col min="8971" max="8971" width="8" style="190" customWidth="1"/>
    <col min="8972" max="8972" width="7.85546875" style="190" customWidth="1"/>
    <col min="8973" max="8975" width="0" style="190" hidden="1" customWidth="1"/>
    <col min="8976" max="9216" width="9.140625" style="190"/>
    <col min="9217" max="9217" width="5.7109375" style="190" customWidth="1"/>
    <col min="9218" max="9218" width="13.7109375" style="190" customWidth="1"/>
    <col min="9219" max="9219" width="30.42578125" style="190" customWidth="1"/>
    <col min="9220" max="9220" width="14.5703125" style="190" customWidth="1"/>
    <col min="9221" max="9221" width="17" style="190" customWidth="1"/>
    <col min="9222" max="9222" width="14.140625" style="190" customWidth="1"/>
    <col min="9223" max="9223" width="15.140625" style="190" customWidth="1"/>
    <col min="9224" max="9224" width="19.42578125" style="190" customWidth="1"/>
    <col min="9225" max="9225" width="9.28515625" style="190" customWidth="1"/>
    <col min="9226" max="9226" width="9.85546875" style="190" customWidth="1"/>
    <col min="9227" max="9227" width="8" style="190" customWidth="1"/>
    <col min="9228" max="9228" width="7.85546875" style="190" customWidth="1"/>
    <col min="9229" max="9231" width="0" style="190" hidden="1" customWidth="1"/>
    <col min="9232" max="9472" width="9.140625" style="190"/>
    <col min="9473" max="9473" width="5.7109375" style="190" customWidth="1"/>
    <col min="9474" max="9474" width="13.7109375" style="190" customWidth="1"/>
    <col min="9475" max="9475" width="30.42578125" style="190" customWidth="1"/>
    <col min="9476" max="9476" width="14.5703125" style="190" customWidth="1"/>
    <col min="9477" max="9477" width="17" style="190" customWidth="1"/>
    <col min="9478" max="9478" width="14.140625" style="190" customWidth="1"/>
    <col min="9479" max="9479" width="15.140625" style="190" customWidth="1"/>
    <col min="9480" max="9480" width="19.42578125" style="190" customWidth="1"/>
    <col min="9481" max="9481" width="9.28515625" style="190" customWidth="1"/>
    <col min="9482" max="9482" width="9.85546875" style="190" customWidth="1"/>
    <col min="9483" max="9483" width="8" style="190" customWidth="1"/>
    <col min="9484" max="9484" width="7.85546875" style="190" customWidth="1"/>
    <col min="9485" max="9487" width="0" style="190" hidden="1" customWidth="1"/>
    <col min="9488" max="9728" width="9.140625" style="190"/>
    <col min="9729" max="9729" width="5.7109375" style="190" customWidth="1"/>
    <col min="9730" max="9730" width="13.7109375" style="190" customWidth="1"/>
    <col min="9731" max="9731" width="30.42578125" style="190" customWidth="1"/>
    <col min="9732" max="9732" width="14.5703125" style="190" customWidth="1"/>
    <col min="9733" max="9733" width="17" style="190" customWidth="1"/>
    <col min="9734" max="9734" width="14.140625" style="190" customWidth="1"/>
    <col min="9735" max="9735" width="15.140625" style="190" customWidth="1"/>
    <col min="9736" max="9736" width="19.42578125" style="190" customWidth="1"/>
    <col min="9737" max="9737" width="9.28515625" style="190" customWidth="1"/>
    <col min="9738" max="9738" width="9.85546875" style="190" customWidth="1"/>
    <col min="9739" max="9739" width="8" style="190" customWidth="1"/>
    <col min="9740" max="9740" width="7.85546875" style="190" customWidth="1"/>
    <col min="9741" max="9743" width="0" style="190" hidden="1" customWidth="1"/>
    <col min="9744" max="9984" width="9.140625" style="190"/>
    <col min="9985" max="9985" width="5.7109375" style="190" customWidth="1"/>
    <col min="9986" max="9986" width="13.7109375" style="190" customWidth="1"/>
    <col min="9987" max="9987" width="30.42578125" style="190" customWidth="1"/>
    <col min="9988" max="9988" width="14.5703125" style="190" customWidth="1"/>
    <col min="9989" max="9989" width="17" style="190" customWidth="1"/>
    <col min="9990" max="9990" width="14.140625" style="190" customWidth="1"/>
    <col min="9991" max="9991" width="15.140625" style="190" customWidth="1"/>
    <col min="9992" max="9992" width="19.42578125" style="190" customWidth="1"/>
    <col min="9993" max="9993" width="9.28515625" style="190" customWidth="1"/>
    <col min="9994" max="9994" width="9.85546875" style="190" customWidth="1"/>
    <col min="9995" max="9995" width="8" style="190" customWidth="1"/>
    <col min="9996" max="9996" width="7.85546875" style="190" customWidth="1"/>
    <col min="9997" max="9999" width="0" style="190" hidden="1" customWidth="1"/>
    <col min="10000" max="10240" width="9.140625" style="190"/>
    <col min="10241" max="10241" width="5.7109375" style="190" customWidth="1"/>
    <col min="10242" max="10242" width="13.7109375" style="190" customWidth="1"/>
    <col min="10243" max="10243" width="30.42578125" style="190" customWidth="1"/>
    <col min="10244" max="10244" width="14.5703125" style="190" customWidth="1"/>
    <col min="10245" max="10245" width="17" style="190" customWidth="1"/>
    <col min="10246" max="10246" width="14.140625" style="190" customWidth="1"/>
    <col min="10247" max="10247" width="15.140625" style="190" customWidth="1"/>
    <col min="10248" max="10248" width="19.42578125" style="190" customWidth="1"/>
    <col min="10249" max="10249" width="9.28515625" style="190" customWidth="1"/>
    <col min="10250" max="10250" width="9.85546875" style="190" customWidth="1"/>
    <col min="10251" max="10251" width="8" style="190" customWidth="1"/>
    <col min="10252" max="10252" width="7.85546875" style="190" customWidth="1"/>
    <col min="10253" max="10255" width="0" style="190" hidden="1" customWidth="1"/>
    <col min="10256" max="10496" width="9.140625" style="190"/>
    <col min="10497" max="10497" width="5.7109375" style="190" customWidth="1"/>
    <col min="10498" max="10498" width="13.7109375" style="190" customWidth="1"/>
    <col min="10499" max="10499" width="30.42578125" style="190" customWidth="1"/>
    <col min="10500" max="10500" width="14.5703125" style="190" customWidth="1"/>
    <col min="10501" max="10501" width="17" style="190" customWidth="1"/>
    <col min="10502" max="10502" width="14.140625" style="190" customWidth="1"/>
    <col min="10503" max="10503" width="15.140625" style="190" customWidth="1"/>
    <col min="10504" max="10504" width="19.42578125" style="190" customWidth="1"/>
    <col min="10505" max="10505" width="9.28515625" style="190" customWidth="1"/>
    <col min="10506" max="10506" width="9.85546875" style="190" customWidth="1"/>
    <col min="10507" max="10507" width="8" style="190" customWidth="1"/>
    <col min="10508" max="10508" width="7.85546875" style="190" customWidth="1"/>
    <col min="10509" max="10511" width="0" style="190" hidden="1" customWidth="1"/>
    <col min="10512" max="10752" width="9.140625" style="190"/>
    <col min="10753" max="10753" width="5.7109375" style="190" customWidth="1"/>
    <col min="10754" max="10754" width="13.7109375" style="190" customWidth="1"/>
    <col min="10755" max="10755" width="30.42578125" style="190" customWidth="1"/>
    <col min="10756" max="10756" width="14.5703125" style="190" customWidth="1"/>
    <col min="10757" max="10757" width="17" style="190" customWidth="1"/>
    <col min="10758" max="10758" width="14.140625" style="190" customWidth="1"/>
    <col min="10759" max="10759" width="15.140625" style="190" customWidth="1"/>
    <col min="10760" max="10760" width="19.42578125" style="190" customWidth="1"/>
    <col min="10761" max="10761" width="9.28515625" style="190" customWidth="1"/>
    <col min="10762" max="10762" width="9.85546875" style="190" customWidth="1"/>
    <col min="10763" max="10763" width="8" style="190" customWidth="1"/>
    <col min="10764" max="10764" width="7.85546875" style="190" customWidth="1"/>
    <col min="10765" max="10767" width="0" style="190" hidden="1" customWidth="1"/>
    <col min="10768" max="11008" width="9.140625" style="190"/>
    <col min="11009" max="11009" width="5.7109375" style="190" customWidth="1"/>
    <col min="11010" max="11010" width="13.7109375" style="190" customWidth="1"/>
    <col min="11011" max="11011" width="30.42578125" style="190" customWidth="1"/>
    <col min="11012" max="11012" width="14.5703125" style="190" customWidth="1"/>
    <col min="11013" max="11013" width="17" style="190" customWidth="1"/>
    <col min="11014" max="11014" width="14.140625" style="190" customWidth="1"/>
    <col min="11015" max="11015" width="15.140625" style="190" customWidth="1"/>
    <col min="11016" max="11016" width="19.42578125" style="190" customWidth="1"/>
    <col min="11017" max="11017" width="9.28515625" style="190" customWidth="1"/>
    <col min="11018" max="11018" width="9.85546875" style="190" customWidth="1"/>
    <col min="11019" max="11019" width="8" style="190" customWidth="1"/>
    <col min="11020" max="11020" width="7.85546875" style="190" customWidth="1"/>
    <col min="11021" max="11023" width="0" style="190" hidden="1" customWidth="1"/>
    <col min="11024" max="11264" width="9.140625" style="190"/>
    <col min="11265" max="11265" width="5.7109375" style="190" customWidth="1"/>
    <col min="11266" max="11266" width="13.7109375" style="190" customWidth="1"/>
    <col min="11267" max="11267" width="30.42578125" style="190" customWidth="1"/>
    <col min="11268" max="11268" width="14.5703125" style="190" customWidth="1"/>
    <col min="11269" max="11269" width="17" style="190" customWidth="1"/>
    <col min="11270" max="11270" width="14.140625" style="190" customWidth="1"/>
    <col min="11271" max="11271" width="15.140625" style="190" customWidth="1"/>
    <col min="11272" max="11272" width="19.42578125" style="190" customWidth="1"/>
    <col min="11273" max="11273" width="9.28515625" style="190" customWidth="1"/>
    <col min="11274" max="11274" width="9.85546875" style="190" customWidth="1"/>
    <col min="11275" max="11275" width="8" style="190" customWidth="1"/>
    <col min="11276" max="11276" width="7.85546875" style="190" customWidth="1"/>
    <col min="11277" max="11279" width="0" style="190" hidden="1" customWidth="1"/>
    <col min="11280" max="11520" width="9.140625" style="190"/>
    <col min="11521" max="11521" width="5.7109375" style="190" customWidth="1"/>
    <col min="11522" max="11522" width="13.7109375" style="190" customWidth="1"/>
    <col min="11523" max="11523" width="30.42578125" style="190" customWidth="1"/>
    <col min="11524" max="11524" width="14.5703125" style="190" customWidth="1"/>
    <col min="11525" max="11525" width="17" style="190" customWidth="1"/>
    <col min="11526" max="11526" width="14.140625" style="190" customWidth="1"/>
    <col min="11527" max="11527" width="15.140625" style="190" customWidth="1"/>
    <col min="11528" max="11528" width="19.42578125" style="190" customWidth="1"/>
    <col min="11529" max="11529" width="9.28515625" style="190" customWidth="1"/>
    <col min="11530" max="11530" width="9.85546875" style="190" customWidth="1"/>
    <col min="11531" max="11531" width="8" style="190" customWidth="1"/>
    <col min="11532" max="11532" width="7.85546875" style="190" customWidth="1"/>
    <col min="11533" max="11535" width="0" style="190" hidden="1" customWidth="1"/>
    <col min="11536" max="11776" width="9.140625" style="190"/>
    <col min="11777" max="11777" width="5.7109375" style="190" customWidth="1"/>
    <col min="11778" max="11778" width="13.7109375" style="190" customWidth="1"/>
    <col min="11779" max="11779" width="30.42578125" style="190" customWidth="1"/>
    <col min="11780" max="11780" width="14.5703125" style="190" customWidth="1"/>
    <col min="11781" max="11781" width="17" style="190" customWidth="1"/>
    <col min="11782" max="11782" width="14.140625" style="190" customWidth="1"/>
    <col min="11783" max="11783" width="15.140625" style="190" customWidth="1"/>
    <col min="11784" max="11784" width="19.42578125" style="190" customWidth="1"/>
    <col min="11785" max="11785" width="9.28515625" style="190" customWidth="1"/>
    <col min="11786" max="11786" width="9.85546875" style="190" customWidth="1"/>
    <col min="11787" max="11787" width="8" style="190" customWidth="1"/>
    <col min="11788" max="11788" width="7.85546875" style="190" customWidth="1"/>
    <col min="11789" max="11791" width="0" style="190" hidden="1" customWidth="1"/>
    <col min="11792" max="12032" width="9.140625" style="190"/>
    <col min="12033" max="12033" width="5.7109375" style="190" customWidth="1"/>
    <col min="12034" max="12034" width="13.7109375" style="190" customWidth="1"/>
    <col min="12035" max="12035" width="30.42578125" style="190" customWidth="1"/>
    <col min="12036" max="12036" width="14.5703125" style="190" customWidth="1"/>
    <col min="12037" max="12037" width="17" style="190" customWidth="1"/>
    <col min="12038" max="12038" width="14.140625" style="190" customWidth="1"/>
    <col min="12039" max="12039" width="15.140625" style="190" customWidth="1"/>
    <col min="12040" max="12040" width="19.42578125" style="190" customWidth="1"/>
    <col min="12041" max="12041" width="9.28515625" style="190" customWidth="1"/>
    <col min="12042" max="12042" width="9.85546875" style="190" customWidth="1"/>
    <col min="12043" max="12043" width="8" style="190" customWidth="1"/>
    <col min="12044" max="12044" width="7.85546875" style="190" customWidth="1"/>
    <col min="12045" max="12047" width="0" style="190" hidden="1" customWidth="1"/>
    <col min="12048" max="12288" width="9.140625" style="190"/>
    <col min="12289" max="12289" width="5.7109375" style="190" customWidth="1"/>
    <col min="12290" max="12290" width="13.7109375" style="190" customWidth="1"/>
    <col min="12291" max="12291" width="30.42578125" style="190" customWidth="1"/>
    <col min="12292" max="12292" width="14.5703125" style="190" customWidth="1"/>
    <col min="12293" max="12293" width="17" style="190" customWidth="1"/>
    <col min="12294" max="12294" width="14.140625" style="190" customWidth="1"/>
    <col min="12295" max="12295" width="15.140625" style="190" customWidth="1"/>
    <col min="12296" max="12296" width="19.42578125" style="190" customWidth="1"/>
    <col min="12297" max="12297" width="9.28515625" style="190" customWidth="1"/>
    <col min="12298" max="12298" width="9.85546875" style="190" customWidth="1"/>
    <col min="12299" max="12299" width="8" style="190" customWidth="1"/>
    <col min="12300" max="12300" width="7.85546875" style="190" customWidth="1"/>
    <col min="12301" max="12303" width="0" style="190" hidden="1" customWidth="1"/>
    <col min="12304" max="12544" width="9.140625" style="190"/>
    <col min="12545" max="12545" width="5.7109375" style="190" customWidth="1"/>
    <col min="12546" max="12546" width="13.7109375" style="190" customWidth="1"/>
    <col min="12547" max="12547" width="30.42578125" style="190" customWidth="1"/>
    <col min="12548" max="12548" width="14.5703125" style="190" customWidth="1"/>
    <col min="12549" max="12549" width="17" style="190" customWidth="1"/>
    <col min="12550" max="12550" width="14.140625" style="190" customWidth="1"/>
    <col min="12551" max="12551" width="15.140625" style="190" customWidth="1"/>
    <col min="12552" max="12552" width="19.42578125" style="190" customWidth="1"/>
    <col min="12553" max="12553" width="9.28515625" style="190" customWidth="1"/>
    <col min="12554" max="12554" width="9.85546875" style="190" customWidth="1"/>
    <col min="12555" max="12555" width="8" style="190" customWidth="1"/>
    <col min="12556" max="12556" width="7.85546875" style="190" customWidth="1"/>
    <col min="12557" max="12559" width="0" style="190" hidden="1" customWidth="1"/>
    <col min="12560" max="12800" width="9.140625" style="190"/>
    <col min="12801" max="12801" width="5.7109375" style="190" customWidth="1"/>
    <col min="12802" max="12802" width="13.7109375" style="190" customWidth="1"/>
    <col min="12803" max="12803" width="30.42578125" style="190" customWidth="1"/>
    <col min="12804" max="12804" width="14.5703125" style="190" customWidth="1"/>
    <col min="12805" max="12805" width="17" style="190" customWidth="1"/>
    <col min="12806" max="12806" width="14.140625" style="190" customWidth="1"/>
    <col min="12807" max="12807" width="15.140625" style="190" customWidth="1"/>
    <col min="12808" max="12808" width="19.42578125" style="190" customWidth="1"/>
    <col min="12809" max="12809" width="9.28515625" style="190" customWidth="1"/>
    <col min="12810" max="12810" width="9.85546875" style="190" customWidth="1"/>
    <col min="12811" max="12811" width="8" style="190" customWidth="1"/>
    <col min="12812" max="12812" width="7.85546875" style="190" customWidth="1"/>
    <col min="12813" max="12815" width="0" style="190" hidden="1" customWidth="1"/>
    <col min="12816" max="13056" width="9.140625" style="190"/>
    <col min="13057" max="13057" width="5.7109375" style="190" customWidth="1"/>
    <col min="13058" max="13058" width="13.7109375" style="190" customWidth="1"/>
    <col min="13059" max="13059" width="30.42578125" style="190" customWidth="1"/>
    <col min="13060" max="13060" width="14.5703125" style="190" customWidth="1"/>
    <col min="13061" max="13061" width="17" style="190" customWidth="1"/>
    <col min="13062" max="13062" width="14.140625" style="190" customWidth="1"/>
    <col min="13063" max="13063" width="15.140625" style="190" customWidth="1"/>
    <col min="13064" max="13064" width="19.42578125" style="190" customWidth="1"/>
    <col min="13065" max="13065" width="9.28515625" style="190" customWidth="1"/>
    <col min="13066" max="13066" width="9.85546875" style="190" customWidth="1"/>
    <col min="13067" max="13067" width="8" style="190" customWidth="1"/>
    <col min="13068" max="13068" width="7.85546875" style="190" customWidth="1"/>
    <col min="13069" max="13071" width="0" style="190" hidden="1" customWidth="1"/>
    <col min="13072" max="13312" width="9.140625" style="190"/>
    <col min="13313" max="13313" width="5.7109375" style="190" customWidth="1"/>
    <col min="13314" max="13314" width="13.7109375" style="190" customWidth="1"/>
    <col min="13315" max="13315" width="30.42578125" style="190" customWidth="1"/>
    <col min="13316" max="13316" width="14.5703125" style="190" customWidth="1"/>
    <col min="13317" max="13317" width="17" style="190" customWidth="1"/>
    <col min="13318" max="13318" width="14.140625" style="190" customWidth="1"/>
    <col min="13319" max="13319" width="15.140625" style="190" customWidth="1"/>
    <col min="13320" max="13320" width="19.42578125" style="190" customWidth="1"/>
    <col min="13321" max="13321" width="9.28515625" style="190" customWidth="1"/>
    <col min="13322" max="13322" width="9.85546875" style="190" customWidth="1"/>
    <col min="13323" max="13323" width="8" style="190" customWidth="1"/>
    <col min="13324" max="13324" width="7.85546875" style="190" customWidth="1"/>
    <col min="13325" max="13327" width="0" style="190" hidden="1" customWidth="1"/>
    <col min="13328" max="13568" width="9.140625" style="190"/>
    <col min="13569" max="13569" width="5.7109375" style="190" customWidth="1"/>
    <col min="13570" max="13570" width="13.7109375" style="190" customWidth="1"/>
    <col min="13571" max="13571" width="30.42578125" style="190" customWidth="1"/>
    <col min="13572" max="13572" width="14.5703125" style="190" customWidth="1"/>
    <col min="13573" max="13573" width="17" style="190" customWidth="1"/>
    <col min="13574" max="13574" width="14.140625" style="190" customWidth="1"/>
    <col min="13575" max="13575" width="15.140625" style="190" customWidth="1"/>
    <col min="13576" max="13576" width="19.42578125" style="190" customWidth="1"/>
    <col min="13577" max="13577" width="9.28515625" style="190" customWidth="1"/>
    <col min="13578" max="13578" width="9.85546875" style="190" customWidth="1"/>
    <col min="13579" max="13579" width="8" style="190" customWidth="1"/>
    <col min="13580" max="13580" width="7.85546875" style="190" customWidth="1"/>
    <col min="13581" max="13583" width="0" style="190" hidden="1" customWidth="1"/>
    <col min="13584" max="13824" width="9.140625" style="190"/>
    <col min="13825" max="13825" width="5.7109375" style="190" customWidth="1"/>
    <col min="13826" max="13826" width="13.7109375" style="190" customWidth="1"/>
    <col min="13827" max="13827" width="30.42578125" style="190" customWidth="1"/>
    <col min="13828" max="13828" width="14.5703125" style="190" customWidth="1"/>
    <col min="13829" max="13829" width="17" style="190" customWidth="1"/>
    <col min="13830" max="13830" width="14.140625" style="190" customWidth="1"/>
    <col min="13831" max="13831" width="15.140625" style="190" customWidth="1"/>
    <col min="13832" max="13832" width="19.42578125" style="190" customWidth="1"/>
    <col min="13833" max="13833" width="9.28515625" style="190" customWidth="1"/>
    <col min="13834" max="13834" width="9.85546875" style="190" customWidth="1"/>
    <col min="13835" max="13835" width="8" style="190" customWidth="1"/>
    <col min="13836" max="13836" width="7.85546875" style="190" customWidth="1"/>
    <col min="13837" max="13839" width="0" style="190" hidden="1" customWidth="1"/>
    <col min="13840" max="14080" width="9.140625" style="190"/>
    <col min="14081" max="14081" width="5.7109375" style="190" customWidth="1"/>
    <col min="14082" max="14082" width="13.7109375" style="190" customWidth="1"/>
    <col min="14083" max="14083" width="30.42578125" style="190" customWidth="1"/>
    <col min="14084" max="14084" width="14.5703125" style="190" customWidth="1"/>
    <col min="14085" max="14085" width="17" style="190" customWidth="1"/>
    <col min="14086" max="14086" width="14.140625" style="190" customWidth="1"/>
    <col min="14087" max="14087" width="15.140625" style="190" customWidth="1"/>
    <col min="14088" max="14088" width="19.42578125" style="190" customWidth="1"/>
    <col min="14089" max="14089" width="9.28515625" style="190" customWidth="1"/>
    <col min="14090" max="14090" width="9.85546875" style="190" customWidth="1"/>
    <col min="14091" max="14091" width="8" style="190" customWidth="1"/>
    <col min="14092" max="14092" width="7.85546875" style="190" customWidth="1"/>
    <col min="14093" max="14095" width="0" style="190" hidden="1" customWidth="1"/>
    <col min="14096" max="14336" width="9.140625" style="190"/>
    <col min="14337" max="14337" width="5.7109375" style="190" customWidth="1"/>
    <col min="14338" max="14338" width="13.7109375" style="190" customWidth="1"/>
    <col min="14339" max="14339" width="30.42578125" style="190" customWidth="1"/>
    <col min="14340" max="14340" width="14.5703125" style="190" customWidth="1"/>
    <col min="14341" max="14341" width="17" style="190" customWidth="1"/>
    <col min="14342" max="14342" width="14.140625" style="190" customWidth="1"/>
    <col min="14343" max="14343" width="15.140625" style="190" customWidth="1"/>
    <col min="14344" max="14344" width="19.42578125" style="190" customWidth="1"/>
    <col min="14345" max="14345" width="9.28515625" style="190" customWidth="1"/>
    <col min="14346" max="14346" width="9.85546875" style="190" customWidth="1"/>
    <col min="14347" max="14347" width="8" style="190" customWidth="1"/>
    <col min="14348" max="14348" width="7.85546875" style="190" customWidth="1"/>
    <col min="14349" max="14351" width="0" style="190" hidden="1" customWidth="1"/>
    <col min="14352" max="14592" width="9.140625" style="190"/>
    <col min="14593" max="14593" width="5.7109375" style="190" customWidth="1"/>
    <col min="14594" max="14594" width="13.7109375" style="190" customWidth="1"/>
    <col min="14595" max="14595" width="30.42578125" style="190" customWidth="1"/>
    <col min="14596" max="14596" width="14.5703125" style="190" customWidth="1"/>
    <col min="14597" max="14597" width="17" style="190" customWidth="1"/>
    <col min="14598" max="14598" width="14.140625" style="190" customWidth="1"/>
    <col min="14599" max="14599" width="15.140625" style="190" customWidth="1"/>
    <col min="14600" max="14600" width="19.42578125" style="190" customWidth="1"/>
    <col min="14601" max="14601" width="9.28515625" style="190" customWidth="1"/>
    <col min="14602" max="14602" width="9.85546875" style="190" customWidth="1"/>
    <col min="14603" max="14603" width="8" style="190" customWidth="1"/>
    <col min="14604" max="14604" width="7.85546875" style="190" customWidth="1"/>
    <col min="14605" max="14607" width="0" style="190" hidden="1" customWidth="1"/>
    <col min="14608" max="14848" width="9.140625" style="190"/>
    <col min="14849" max="14849" width="5.7109375" style="190" customWidth="1"/>
    <col min="14850" max="14850" width="13.7109375" style="190" customWidth="1"/>
    <col min="14851" max="14851" width="30.42578125" style="190" customWidth="1"/>
    <col min="14852" max="14852" width="14.5703125" style="190" customWidth="1"/>
    <col min="14853" max="14853" width="17" style="190" customWidth="1"/>
    <col min="14854" max="14854" width="14.140625" style="190" customWidth="1"/>
    <col min="14855" max="14855" width="15.140625" style="190" customWidth="1"/>
    <col min="14856" max="14856" width="19.42578125" style="190" customWidth="1"/>
    <col min="14857" max="14857" width="9.28515625" style="190" customWidth="1"/>
    <col min="14858" max="14858" width="9.85546875" style="190" customWidth="1"/>
    <col min="14859" max="14859" width="8" style="190" customWidth="1"/>
    <col min="14860" max="14860" width="7.85546875" style="190" customWidth="1"/>
    <col min="14861" max="14863" width="0" style="190" hidden="1" customWidth="1"/>
    <col min="14864" max="15104" width="9.140625" style="190"/>
    <col min="15105" max="15105" width="5.7109375" style="190" customWidth="1"/>
    <col min="15106" max="15106" width="13.7109375" style="190" customWidth="1"/>
    <col min="15107" max="15107" width="30.42578125" style="190" customWidth="1"/>
    <col min="15108" max="15108" width="14.5703125" style="190" customWidth="1"/>
    <col min="15109" max="15109" width="17" style="190" customWidth="1"/>
    <col min="15110" max="15110" width="14.140625" style="190" customWidth="1"/>
    <col min="15111" max="15111" width="15.140625" style="190" customWidth="1"/>
    <col min="15112" max="15112" width="19.42578125" style="190" customWidth="1"/>
    <col min="15113" max="15113" width="9.28515625" style="190" customWidth="1"/>
    <col min="15114" max="15114" width="9.85546875" style="190" customWidth="1"/>
    <col min="15115" max="15115" width="8" style="190" customWidth="1"/>
    <col min="15116" max="15116" width="7.85546875" style="190" customWidth="1"/>
    <col min="15117" max="15119" width="0" style="190" hidden="1" customWidth="1"/>
    <col min="15120" max="15360" width="9.140625" style="190"/>
    <col min="15361" max="15361" width="5.7109375" style="190" customWidth="1"/>
    <col min="15362" max="15362" width="13.7109375" style="190" customWidth="1"/>
    <col min="15363" max="15363" width="30.42578125" style="190" customWidth="1"/>
    <col min="15364" max="15364" width="14.5703125" style="190" customWidth="1"/>
    <col min="15365" max="15365" width="17" style="190" customWidth="1"/>
    <col min="15366" max="15366" width="14.140625" style="190" customWidth="1"/>
    <col min="15367" max="15367" width="15.140625" style="190" customWidth="1"/>
    <col min="15368" max="15368" width="19.42578125" style="190" customWidth="1"/>
    <col min="15369" max="15369" width="9.28515625" style="190" customWidth="1"/>
    <col min="15370" max="15370" width="9.85546875" style="190" customWidth="1"/>
    <col min="15371" max="15371" width="8" style="190" customWidth="1"/>
    <col min="15372" max="15372" width="7.85546875" style="190" customWidth="1"/>
    <col min="15373" max="15375" width="0" style="190" hidden="1" customWidth="1"/>
    <col min="15376" max="15616" width="9.140625" style="190"/>
    <col min="15617" max="15617" width="5.7109375" style="190" customWidth="1"/>
    <col min="15618" max="15618" width="13.7109375" style="190" customWidth="1"/>
    <col min="15619" max="15619" width="30.42578125" style="190" customWidth="1"/>
    <col min="15620" max="15620" width="14.5703125" style="190" customWidth="1"/>
    <col min="15621" max="15621" width="17" style="190" customWidth="1"/>
    <col min="15622" max="15622" width="14.140625" style="190" customWidth="1"/>
    <col min="15623" max="15623" width="15.140625" style="190" customWidth="1"/>
    <col min="15624" max="15624" width="19.42578125" style="190" customWidth="1"/>
    <col min="15625" max="15625" width="9.28515625" style="190" customWidth="1"/>
    <col min="15626" max="15626" width="9.85546875" style="190" customWidth="1"/>
    <col min="15627" max="15627" width="8" style="190" customWidth="1"/>
    <col min="15628" max="15628" width="7.85546875" style="190" customWidth="1"/>
    <col min="15629" max="15631" width="0" style="190" hidden="1" customWidth="1"/>
    <col min="15632" max="15872" width="9.140625" style="190"/>
    <col min="15873" max="15873" width="5.7109375" style="190" customWidth="1"/>
    <col min="15874" max="15874" width="13.7109375" style="190" customWidth="1"/>
    <col min="15875" max="15875" width="30.42578125" style="190" customWidth="1"/>
    <col min="15876" max="15876" width="14.5703125" style="190" customWidth="1"/>
    <col min="15877" max="15877" width="17" style="190" customWidth="1"/>
    <col min="15878" max="15878" width="14.140625" style="190" customWidth="1"/>
    <col min="15879" max="15879" width="15.140625" style="190" customWidth="1"/>
    <col min="15880" max="15880" width="19.42578125" style="190" customWidth="1"/>
    <col min="15881" max="15881" width="9.28515625" style="190" customWidth="1"/>
    <col min="15882" max="15882" width="9.85546875" style="190" customWidth="1"/>
    <col min="15883" max="15883" width="8" style="190" customWidth="1"/>
    <col min="15884" max="15884" width="7.85546875" style="190" customWidth="1"/>
    <col min="15885" max="15887" width="0" style="190" hidden="1" customWidth="1"/>
    <col min="15888" max="16128" width="9.140625" style="190"/>
    <col min="16129" max="16129" width="5.7109375" style="190" customWidth="1"/>
    <col min="16130" max="16130" width="13.7109375" style="190" customWidth="1"/>
    <col min="16131" max="16131" width="30.42578125" style="190" customWidth="1"/>
    <col min="16132" max="16132" width="14.5703125" style="190" customWidth="1"/>
    <col min="16133" max="16133" width="17" style="190" customWidth="1"/>
    <col min="16134" max="16134" width="14.140625" style="190" customWidth="1"/>
    <col min="16135" max="16135" width="15.140625" style="190" customWidth="1"/>
    <col min="16136" max="16136" width="19.42578125" style="190" customWidth="1"/>
    <col min="16137" max="16137" width="9.28515625" style="190" customWidth="1"/>
    <col min="16138" max="16138" width="9.85546875" style="190" customWidth="1"/>
    <col min="16139" max="16139" width="8" style="190" customWidth="1"/>
    <col min="16140" max="16140" width="7.85546875" style="190" customWidth="1"/>
    <col min="16141" max="16143" width="0" style="190" hidden="1" customWidth="1"/>
    <col min="16144" max="16384" width="9.140625" style="190"/>
  </cols>
  <sheetData>
    <row r="1" spans="2:18" ht="12" customHeight="1">
      <c r="H1" s="577" t="s">
        <v>292</v>
      </c>
      <c r="I1" s="578"/>
    </row>
    <row r="2" spans="2:18" ht="12" customHeight="1">
      <c r="D2" s="192"/>
      <c r="E2" s="192"/>
      <c r="F2" s="579" t="s">
        <v>293</v>
      </c>
      <c r="G2" s="580"/>
      <c r="H2" s="580"/>
      <c r="I2" s="581"/>
      <c r="J2" s="193"/>
      <c r="K2" s="193"/>
    </row>
    <row r="3" spans="2:18" ht="12" customHeight="1">
      <c r="D3" s="192"/>
      <c r="E3" s="192"/>
      <c r="F3" s="579" t="s">
        <v>294</v>
      </c>
      <c r="G3" s="580"/>
      <c r="H3" s="580"/>
      <c r="I3" s="193"/>
      <c r="J3" s="193"/>
      <c r="K3" s="193"/>
    </row>
    <row r="4" spans="2:18" ht="12" customHeight="1">
      <c r="D4" s="192"/>
      <c r="E4" s="192"/>
      <c r="F4" s="579" t="s">
        <v>295</v>
      </c>
      <c r="G4" s="580"/>
      <c r="H4" s="580"/>
      <c r="I4" s="193"/>
      <c r="J4" s="193"/>
      <c r="K4" s="193"/>
    </row>
    <row r="5" spans="2:18" ht="12" customHeight="1">
      <c r="D5" s="192"/>
      <c r="E5" s="192"/>
      <c r="F5" s="192" t="s">
        <v>296</v>
      </c>
      <c r="G5" s="192"/>
      <c r="H5" s="192"/>
      <c r="I5" s="192"/>
      <c r="J5" s="193"/>
      <c r="K5" s="193"/>
    </row>
    <row r="6" spans="2:18" ht="21.75" customHeight="1">
      <c r="C6" s="582" t="s">
        <v>297</v>
      </c>
      <c r="D6" s="582"/>
      <c r="E6" s="582"/>
      <c r="F6" s="582"/>
      <c r="G6" s="582"/>
      <c r="H6" s="582"/>
      <c r="I6" s="194"/>
      <c r="J6" s="195"/>
      <c r="K6" s="192"/>
    </row>
    <row r="7" spans="2:18" ht="9" customHeight="1">
      <c r="B7" s="196"/>
      <c r="C7" s="194"/>
      <c r="D7" s="194"/>
      <c r="E7" s="194"/>
      <c r="F7" s="194"/>
      <c r="G7" s="194"/>
      <c r="H7" s="194"/>
      <c r="I7" s="196"/>
      <c r="J7" s="196"/>
      <c r="K7" s="196"/>
    </row>
    <row r="8" spans="2:18" ht="15.75" customHeight="1">
      <c r="B8" s="197"/>
      <c r="C8" s="198"/>
      <c r="D8" s="198"/>
      <c r="E8" s="199" t="s">
        <v>298</v>
      </c>
      <c r="F8" s="198"/>
      <c r="G8" s="198"/>
      <c r="H8" s="198"/>
      <c r="I8" s="197"/>
      <c r="J8" s="197"/>
      <c r="K8" s="197"/>
      <c r="L8" s="200"/>
      <c r="M8" s="200"/>
      <c r="N8" s="201"/>
      <c r="O8" s="201"/>
      <c r="P8" s="201"/>
      <c r="Q8" s="201"/>
      <c r="R8" s="201"/>
    </row>
    <row r="9" spans="2:18" ht="19.5" customHeight="1">
      <c r="C9" s="576" t="s">
        <v>299</v>
      </c>
      <c r="D9" s="576"/>
      <c r="E9" s="576"/>
      <c r="F9" s="576"/>
      <c r="G9" s="576"/>
      <c r="H9" s="576"/>
      <c r="I9" s="202"/>
      <c r="J9" s="202"/>
      <c r="K9" s="202"/>
      <c r="L9" s="202"/>
      <c r="M9" s="202"/>
      <c r="N9" s="202"/>
      <c r="O9" s="202"/>
      <c r="P9" s="202"/>
      <c r="Q9" s="202"/>
      <c r="R9" s="202"/>
    </row>
    <row r="10" spans="2:18" ht="50.25" customHeight="1">
      <c r="B10" s="563" t="s">
        <v>318</v>
      </c>
      <c r="C10" s="563"/>
      <c r="D10" s="563"/>
      <c r="E10" s="563"/>
      <c r="F10" s="563"/>
      <c r="G10" s="563"/>
      <c r="H10" s="563"/>
      <c r="I10" s="203"/>
      <c r="J10" s="203"/>
      <c r="K10" s="203" t="s">
        <v>300</v>
      </c>
      <c r="L10" s="204"/>
      <c r="M10" s="204"/>
      <c r="N10" s="204"/>
      <c r="O10" s="204"/>
      <c r="P10" s="204"/>
      <c r="Q10" s="204"/>
      <c r="R10" s="204"/>
    </row>
    <row r="11" spans="2:18" ht="28.5" customHeight="1">
      <c r="C11" s="205"/>
      <c r="D11" s="206"/>
      <c r="E11" s="207" t="s">
        <v>319</v>
      </c>
      <c r="F11" s="207"/>
    </row>
    <row r="12" spans="2:18" ht="12.75">
      <c r="C12" s="205"/>
      <c r="D12" s="564" t="s">
        <v>301</v>
      </c>
      <c r="E12" s="564"/>
      <c r="F12" s="190"/>
    </row>
    <row r="13" spans="2:18" ht="12.75">
      <c r="C13" s="205"/>
      <c r="D13" s="190"/>
      <c r="E13" s="199" t="s">
        <v>302</v>
      </c>
      <c r="F13" s="208"/>
    </row>
    <row r="14" spans="2:18" ht="12.75">
      <c r="C14" s="190"/>
      <c r="D14" s="190"/>
      <c r="E14" s="209" t="s">
        <v>303</v>
      </c>
      <c r="F14" s="209"/>
    </row>
    <row r="15" spans="2:18" ht="15.75">
      <c r="B15" s="210"/>
      <c r="H15" s="200"/>
    </row>
    <row r="16" spans="2:18" ht="17.25" customHeight="1">
      <c r="B16" s="211"/>
      <c r="H16" s="212" t="s">
        <v>304</v>
      </c>
    </row>
    <row r="17" spans="2:14" ht="22.5" customHeight="1">
      <c r="B17" s="565" t="s">
        <v>305</v>
      </c>
      <c r="C17" s="565" t="s">
        <v>306</v>
      </c>
      <c r="D17" s="567" t="s">
        <v>307</v>
      </c>
      <c r="E17" s="568"/>
      <c r="F17" s="568"/>
      <c r="G17" s="568"/>
      <c r="H17" s="569"/>
    </row>
    <row r="18" spans="2:14" ht="21" hidden="1" customHeight="1">
      <c r="B18" s="566"/>
      <c r="C18" s="566"/>
      <c r="D18" s="213"/>
      <c r="E18" s="214"/>
      <c r="F18" s="214"/>
      <c r="G18" s="214"/>
      <c r="H18" s="215"/>
    </row>
    <row r="19" spans="2:14" ht="12.75" hidden="1" customHeight="1">
      <c r="B19" s="566"/>
      <c r="C19" s="566"/>
      <c r="D19" s="565" t="s">
        <v>308</v>
      </c>
      <c r="E19" s="565" t="s">
        <v>309</v>
      </c>
      <c r="F19" s="571" t="s">
        <v>310</v>
      </c>
      <c r="G19" s="565" t="s">
        <v>311</v>
      </c>
      <c r="H19" s="565" t="s">
        <v>312</v>
      </c>
    </row>
    <row r="20" spans="2:14" ht="47.25" customHeight="1">
      <c r="B20" s="566"/>
      <c r="C20" s="566"/>
      <c r="D20" s="570"/>
      <c r="E20" s="570"/>
      <c r="F20" s="572"/>
      <c r="G20" s="570"/>
      <c r="H20" s="570"/>
    </row>
    <row r="21" spans="2:14" ht="11.25" customHeight="1">
      <c r="B21" s="216">
        <v>1</v>
      </c>
      <c r="C21" s="217">
        <v>2</v>
      </c>
      <c r="D21" s="216">
        <v>3</v>
      </c>
      <c r="E21" s="216">
        <v>4</v>
      </c>
      <c r="F21" s="216">
        <v>5</v>
      </c>
      <c r="G21" s="216">
        <v>6</v>
      </c>
      <c r="H21" s="216">
        <v>7</v>
      </c>
    </row>
    <row r="22" spans="2:14" ht="14.45" customHeight="1">
      <c r="B22" s="218">
        <v>731</v>
      </c>
      <c r="C22" s="219" t="s">
        <v>313</v>
      </c>
      <c r="D22" s="220"/>
      <c r="E22" s="221"/>
      <c r="F22" s="221"/>
      <c r="G22" s="222"/>
      <c r="H22" s="223">
        <f>D22+E22-F22-G22</f>
        <v>0</v>
      </c>
    </row>
    <row r="23" spans="2:14" ht="25.5" customHeight="1">
      <c r="B23" s="218">
        <v>741</v>
      </c>
      <c r="C23" s="224" t="s">
        <v>314</v>
      </c>
      <c r="D23" s="220">
        <v>0</v>
      </c>
      <c r="E23" s="221">
        <v>10380.09</v>
      </c>
      <c r="F23" s="221">
        <v>7463.44</v>
      </c>
      <c r="G23" s="222"/>
      <c r="H23" s="223">
        <f>D23+E23-F23-G23</f>
        <v>2916.6500000000005</v>
      </c>
    </row>
    <row r="24" spans="2:14" ht="14.45" customHeight="1">
      <c r="B24" s="218"/>
      <c r="C24" s="219"/>
      <c r="D24" s="220"/>
      <c r="E24" s="221"/>
      <c r="F24" s="221"/>
      <c r="G24" s="222"/>
      <c r="H24" s="222"/>
    </row>
    <row r="25" spans="2:14" ht="14.45" customHeight="1">
      <c r="B25" s="218"/>
      <c r="C25" s="218"/>
      <c r="D25" s="220"/>
      <c r="E25" s="221"/>
      <c r="F25" s="221"/>
      <c r="G25" s="222"/>
      <c r="H25" s="222"/>
    </row>
    <row r="26" spans="2:14" ht="14.45" customHeight="1">
      <c r="B26" s="218"/>
      <c r="C26" s="218"/>
      <c r="D26" s="220"/>
      <c r="E26" s="221"/>
      <c r="F26" s="221"/>
      <c r="G26" s="222"/>
      <c r="H26" s="222"/>
    </row>
    <row r="27" spans="2:14" ht="14.45" customHeight="1">
      <c r="B27" s="225"/>
      <c r="C27" s="226" t="s">
        <v>315</v>
      </c>
      <c r="D27" s="227">
        <f>D22+D23</f>
        <v>0</v>
      </c>
      <c r="E27" s="227">
        <f>E22+E23</f>
        <v>10380.09</v>
      </c>
      <c r="F27" s="227">
        <f>F22+F23</f>
        <v>7463.44</v>
      </c>
      <c r="G27" s="227">
        <f>G22+G23</f>
        <v>0</v>
      </c>
      <c r="H27" s="227">
        <f>H22+H23</f>
        <v>2916.6500000000005</v>
      </c>
    </row>
    <row r="28" spans="2:14">
      <c r="C28" s="228"/>
      <c r="D28" s="228"/>
      <c r="E28" s="228"/>
      <c r="F28" s="228"/>
    </row>
    <row r="29" spans="2:14" ht="26.25" customHeight="1">
      <c r="B29" s="229" t="s">
        <v>234</v>
      </c>
      <c r="C29" s="230"/>
      <c r="D29" s="231"/>
      <c r="E29" s="232"/>
      <c r="F29" s="190"/>
      <c r="G29" s="573" t="s">
        <v>235</v>
      </c>
      <c r="H29" s="573"/>
      <c r="I29" s="200"/>
      <c r="J29" s="233"/>
      <c r="L29" s="234"/>
    </row>
    <row r="30" spans="2:14" ht="30.75" customHeight="1">
      <c r="B30" s="561" t="s">
        <v>316</v>
      </c>
      <c r="C30" s="561"/>
      <c r="D30" s="235"/>
      <c r="E30" s="236" t="s">
        <v>237</v>
      </c>
      <c r="F30" s="236"/>
      <c r="G30" s="562" t="s">
        <v>238</v>
      </c>
      <c r="H30" s="562"/>
      <c r="I30" s="237"/>
      <c r="J30" s="238"/>
      <c r="L30" s="239"/>
    </row>
    <row r="31" spans="2:14" ht="14.25" customHeight="1">
      <c r="B31" s="574" t="s">
        <v>239</v>
      </c>
      <c r="C31" s="574"/>
      <c r="D31" s="240"/>
      <c r="E31" s="232"/>
      <c r="F31" s="190"/>
      <c r="G31" s="575" t="s">
        <v>240</v>
      </c>
      <c r="H31" s="575"/>
      <c r="I31" s="241"/>
      <c r="J31" s="242"/>
      <c r="L31" s="243"/>
      <c r="N31" s="244"/>
    </row>
    <row r="32" spans="2:14" ht="48.75" customHeight="1">
      <c r="B32" s="561" t="s">
        <v>317</v>
      </c>
      <c r="C32" s="561"/>
      <c r="D32" s="245"/>
      <c r="E32" s="236" t="s">
        <v>237</v>
      </c>
      <c r="F32" s="236"/>
      <c r="G32" s="562" t="s">
        <v>238</v>
      </c>
      <c r="H32" s="562"/>
      <c r="I32" s="246"/>
      <c r="J32" s="247"/>
      <c r="L32" s="248"/>
      <c r="N32" s="249"/>
    </row>
    <row r="33" spans="2:11">
      <c r="B33" s="196"/>
      <c r="C33" s="250"/>
      <c r="D33" s="250"/>
      <c r="E33" s="250"/>
      <c r="F33" s="250"/>
      <c r="G33" s="196"/>
      <c r="H33" s="196"/>
      <c r="I33" s="196"/>
      <c r="J33" s="196"/>
      <c r="K33" s="196"/>
    </row>
    <row r="34" spans="2:11">
      <c r="B34" s="196"/>
      <c r="C34" s="250"/>
      <c r="D34" s="250"/>
      <c r="E34" s="250"/>
      <c r="F34" s="250"/>
      <c r="G34" s="196"/>
      <c r="H34" s="196"/>
      <c r="I34" s="196"/>
      <c r="J34" s="196"/>
      <c r="K34" s="196"/>
    </row>
    <row r="35" spans="2:11">
      <c r="B35" s="196"/>
      <c r="C35" s="250"/>
      <c r="D35" s="250"/>
      <c r="E35" s="250"/>
      <c r="F35" s="250"/>
      <c r="G35" s="196"/>
      <c r="H35" s="196"/>
      <c r="I35" s="196"/>
      <c r="J35" s="196"/>
      <c r="K35" s="196"/>
    </row>
    <row r="36" spans="2:11">
      <c r="B36" s="196"/>
      <c r="C36" s="250"/>
      <c r="D36" s="250"/>
      <c r="E36" s="250"/>
      <c r="F36" s="250"/>
      <c r="G36" s="196"/>
      <c r="H36" s="196"/>
      <c r="I36" s="196"/>
      <c r="J36" s="196"/>
      <c r="K36" s="196"/>
    </row>
    <row r="37" spans="2:11">
      <c r="B37" s="196"/>
      <c r="C37" s="250"/>
      <c r="D37" s="250"/>
      <c r="E37" s="250"/>
      <c r="F37" s="250"/>
      <c r="G37" s="196"/>
      <c r="H37" s="196"/>
      <c r="I37" s="196"/>
      <c r="J37" s="196"/>
      <c r="K37" s="196"/>
    </row>
    <row r="38" spans="2:11">
      <c r="B38" s="196"/>
      <c r="C38" s="250"/>
      <c r="D38" s="250"/>
      <c r="E38" s="250"/>
      <c r="F38" s="250"/>
      <c r="G38" s="196"/>
      <c r="H38" s="196"/>
      <c r="I38" s="196"/>
      <c r="J38" s="196"/>
      <c r="K38" s="196"/>
    </row>
    <row r="39" spans="2:11">
      <c r="B39" s="196"/>
      <c r="C39" s="250"/>
      <c r="D39" s="250"/>
      <c r="E39" s="250"/>
      <c r="F39" s="250"/>
      <c r="G39" s="196"/>
      <c r="H39" s="196"/>
      <c r="I39" s="196"/>
      <c r="J39" s="196"/>
      <c r="K39" s="196"/>
    </row>
    <row r="40" spans="2:11">
      <c r="B40" s="196"/>
      <c r="C40" s="250"/>
      <c r="D40" s="250"/>
      <c r="E40" s="250"/>
      <c r="F40" s="250"/>
      <c r="G40" s="196"/>
      <c r="H40" s="196"/>
      <c r="I40" s="196"/>
      <c r="J40" s="196"/>
      <c r="K40" s="196"/>
    </row>
    <row r="41" spans="2:11">
      <c r="B41" s="196"/>
      <c r="C41" s="250"/>
      <c r="D41" s="250"/>
      <c r="E41" s="250"/>
      <c r="F41" s="250"/>
      <c r="G41" s="196"/>
      <c r="H41" s="196"/>
      <c r="I41" s="196"/>
      <c r="J41" s="196"/>
      <c r="K41" s="196"/>
    </row>
    <row r="42" spans="2:11">
      <c r="B42" s="196"/>
      <c r="C42" s="250"/>
      <c r="D42" s="250"/>
      <c r="E42" s="250"/>
      <c r="F42" s="250"/>
      <c r="G42" s="196"/>
      <c r="H42" s="196"/>
      <c r="I42" s="196"/>
      <c r="J42" s="196"/>
      <c r="K42" s="196"/>
    </row>
    <row r="43" spans="2:11">
      <c r="B43" s="196"/>
      <c r="C43" s="250"/>
      <c r="D43" s="250"/>
      <c r="E43" s="250"/>
      <c r="F43" s="250"/>
      <c r="G43" s="196"/>
      <c r="H43" s="196"/>
      <c r="I43" s="196"/>
      <c r="J43" s="196"/>
      <c r="K43" s="196"/>
    </row>
    <row r="44" spans="2:11">
      <c r="B44" s="196"/>
      <c r="C44" s="250"/>
      <c r="D44" s="250"/>
      <c r="E44" s="250"/>
      <c r="F44" s="250"/>
      <c r="G44" s="196"/>
      <c r="H44" s="196"/>
      <c r="I44" s="196"/>
      <c r="J44" s="196"/>
      <c r="K44" s="196"/>
    </row>
    <row r="45" spans="2:11">
      <c r="B45" s="196"/>
      <c r="C45" s="250"/>
      <c r="D45" s="250"/>
      <c r="E45" s="250"/>
      <c r="F45" s="250"/>
      <c r="G45" s="196"/>
      <c r="H45" s="196"/>
      <c r="I45" s="196"/>
      <c r="J45" s="196"/>
      <c r="K45" s="196"/>
    </row>
    <row r="46" spans="2:11">
      <c r="B46" s="196"/>
      <c r="C46" s="250"/>
      <c r="D46" s="250"/>
      <c r="E46" s="250"/>
      <c r="F46" s="250"/>
      <c r="G46" s="196"/>
      <c r="H46" s="196"/>
      <c r="I46" s="196"/>
      <c r="J46" s="196"/>
      <c r="K46" s="196"/>
    </row>
    <row r="47" spans="2:11">
      <c r="B47" s="196"/>
      <c r="C47" s="250"/>
      <c r="D47" s="250"/>
      <c r="E47" s="250"/>
      <c r="F47" s="250"/>
      <c r="G47" s="196"/>
      <c r="H47" s="196"/>
      <c r="I47" s="196"/>
      <c r="J47" s="196"/>
      <c r="K47" s="196"/>
    </row>
    <row r="48" spans="2:11">
      <c r="B48" s="196"/>
      <c r="C48" s="250"/>
      <c r="D48" s="250"/>
      <c r="E48" s="250"/>
      <c r="F48" s="250"/>
      <c r="G48" s="196"/>
      <c r="H48" s="196"/>
      <c r="I48" s="196"/>
      <c r="J48" s="196"/>
      <c r="K48" s="196"/>
    </row>
    <row r="49" spans="2:11">
      <c r="B49" s="196"/>
      <c r="C49" s="250"/>
      <c r="D49" s="250"/>
      <c r="E49" s="250"/>
      <c r="F49" s="250"/>
      <c r="G49" s="196"/>
      <c r="H49" s="196"/>
      <c r="I49" s="196"/>
      <c r="J49" s="196"/>
      <c r="K49" s="196"/>
    </row>
    <row r="50" spans="2:11">
      <c r="B50" s="196"/>
      <c r="C50" s="250"/>
      <c r="D50" s="250"/>
      <c r="E50" s="250"/>
      <c r="F50" s="250"/>
      <c r="G50" s="196"/>
      <c r="H50" s="196"/>
      <c r="I50" s="196"/>
      <c r="J50" s="196"/>
      <c r="K50" s="196"/>
    </row>
    <row r="51" spans="2:11">
      <c r="B51" s="196"/>
      <c r="C51" s="250"/>
      <c r="D51" s="250"/>
      <c r="E51" s="250"/>
      <c r="F51" s="250"/>
      <c r="G51" s="196"/>
      <c r="H51" s="196"/>
      <c r="I51" s="196"/>
      <c r="J51" s="196"/>
      <c r="K51" s="196"/>
    </row>
    <row r="52" spans="2:11">
      <c r="B52" s="196"/>
      <c r="C52" s="250"/>
      <c r="D52" s="250"/>
      <c r="E52" s="250"/>
      <c r="F52" s="250"/>
      <c r="G52" s="196"/>
      <c r="H52" s="196"/>
      <c r="I52" s="196"/>
      <c r="J52" s="196"/>
      <c r="K52" s="196"/>
    </row>
    <row r="53" spans="2:11">
      <c r="B53" s="196"/>
      <c r="C53" s="250"/>
      <c r="D53" s="250"/>
      <c r="E53" s="250"/>
      <c r="F53" s="250"/>
      <c r="G53" s="196"/>
      <c r="H53" s="196"/>
      <c r="I53" s="196"/>
      <c r="J53" s="196"/>
      <c r="K53" s="196"/>
    </row>
    <row r="54" spans="2:11">
      <c r="B54" s="196"/>
      <c r="C54" s="250"/>
      <c r="D54" s="250"/>
      <c r="E54" s="250"/>
      <c r="F54" s="250"/>
      <c r="G54" s="196"/>
      <c r="H54" s="196"/>
      <c r="I54" s="196"/>
      <c r="J54" s="196"/>
      <c r="K54" s="196"/>
    </row>
    <row r="55" spans="2:11">
      <c r="B55" s="196"/>
      <c r="C55" s="250"/>
      <c r="D55" s="250"/>
      <c r="E55" s="250"/>
      <c r="F55" s="250"/>
      <c r="G55" s="196"/>
      <c r="H55" s="196"/>
      <c r="I55" s="196"/>
      <c r="J55" s="196"/>
      <c r="K55" s="196"/>
    </row>
  </sheetData>
  <mergeCells count="23">
    <mergeCell ref="G31:H31"/>
    <mergeCell ref="C9:H9"/>
    <mergeCell ref="H1:I1"/>
    <mergeCell ref="F2:I2"/>
    <mergeCell ref="F3:H3"/>
    <mergeCell ref="F4:H4"/>
    <mergeCell ref="C6:H6"/>
    <mergeCell ref="B32:C32"/>
    <mergeCell ref="G32:H32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G29:H29"/>
    <mergeCell ref="B30:C30"/>
    <mergeCell ref="G30:H30"/>
    <mergeCell ref="B31:C31"/>
  </mergeCells>
  <pageMargins left="0.11811023622047245" right="0.11811023622047245" top="0.15748031496062992" bottom="0.15748031496062992" header="0.31496062992125984" footer="0.31496062992125984"/>
  <pageSetup paperSize="9" scale="85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16" workbookViewId="0">
      <selection activeCell="J34" sqref="J34"/>
    </sheetView>
  </sheetViews>
  <sheetFormatPr defaultRowHeight="15"/>
  <cols>
    <col min="1" max="2" width="1.85546875" style="282" customWidth="1"/>
    <col min="3" max="3" width="1.5703125" style="282" customWidth="1"/>
    <col min="4" max="4" width="2.28515625" style="282" customWidth="1"/>
    <col min="5" max="5" width="2" style="282" customWidth="1"/>
    <col min="6" max="6" width="2.42578125" style="282" customWidth="1"/>
    <col min="7" max="7" width="35.85546875" style="282" customWidth="1"/>
    <col min="8" max="8" width="3.42578125" style="282" customWidth="1"/>
    <col min="9" max="9" width="11.85546875" style="282" customWidth="1"/>
    <col min="10" max="10" width="12.42578125" style="282" customWidth="1"/>
    <col min="11" max="11" width="13.28515625" style="282" customWidth="1"/>
    <col min="12" max="12" width="9.140625" style="282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279" customFormat="1">
      <c r="H1" s="280" t="s">
        <v>372</v>
      </c>
      <c r="I1" s="281"/>
      <c r="J1" s="282"/>
    </row>
    <row r="2" spans="1:11" s="279" customFormat="1">
      <c r="H2" s="280" t="s">
        <v>373</v>
      </c>
      <c r="I2" s="281"/>
      <c r="J2" s="282"/>
    </row>
    <row r="3" spans="1:11" s="279" customFormat="1" ht="15.75" customHeight="1">
      <c r="H3" s="280" t="s">
        <v>374</v>
      </c>
      <c r="I3" s="281"/>
      <c r="J3" s="283"/>
    </row>
    <row r="4" spans="1:11" s="279" customFormat="1" ht="15.75" customHeight="1">
      <c r="H4" s="284"/>
      <c r="I4" s="282"/>
      <c r="J4" s="283"/>
    </row>
    <row r="5" spans="1:11" s="279" customFormat="1" ht="14.25" customHeight="1">
      <c r="B5" s="285"/>
      <c r="C5" s="285"/>
      <c r="D5" s="285"/>
      <c r="E5" s="285"/>
      <c r="G5" s="598" t="s">
        <v>375</v>
      </c>
      <c r="H5" s="598"/>
      <c r="I5" s="598"/>
      <c r="J5" s="598"/>
      <c r="K5" s="598"/>
    </row>
    <row r="6" spans="1:11" s="279" customFormat="1" ht="14.25" customHeight="1">
      <c r="B6" s="285"/>
      <c r="C6" s="285"/>
      <c r="D6" s="285"/>
      <c r="E6" s="285"/>
      <c r="G6" s="599" t="s">
        <v>6</v>
      </c>
      <c r="H6" s="599"/>
      <c r="I6" s="599"/>
      <c r="J6" s="599"/>
      <c r="K6" s="599"/>
    </row>
    <row r="7" spans="1:11" s="279" customFormat="1" ht="12" customHeight="1">
      <c r="A7" s="285"/>
      <c r="B7" s="285"/>
      <c r="C7" s="285"/>
      <c r="D7" s="285"/>
      <c r="E7" s="286"/>
      <c r="F7" s="286"/>
      <c r="G7" s="600" t="s">
        <v>7</v>
      </c>
      <c r="H7" s="600"/>
      <c r="I7" s="600"/>
      <c r="J7" s="600"/>
      <c r="K7" s="600"/>
    </row>
    <row r="8" spans="1:11" s="279" customFormat="1" ht="10.5" customHeight="1">
      <c r="A8" s="285"/>
      <c r="B8" s="285"/>
      <c r="C8" s="285"/>
      <c r="D8" s="285"/>
      <c r="E8" s="285"/>
      <c r="F8" s="287"/>
      <c r="G8" s="596"/>
      <c r="H8" s="596"/>
      <c r="I8" s="585"/>
      <c r="J8" s="585"/>
      <c r="K8" s="585"/>
    </row>
    <row r="9" spans="1:11" s="279" customFormat="1" ht="13.5" customHeight="1">
      <c r="A9" s="601" t="s">
        <v>376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</row>
    <row r="10" spans="1:11" s="279" customFormat="1" ht="9.75" customHeight="1">
      <c r="A10" s="288"/>
      <c r="B10" s="289"/>
      <c r="C10" s="289"/>
      <c r="D10" s="289"/>
      <c r="E10" s="289"/>
      <c r="F10" s="289"/>
      <c r="G10" s="289"/>
      <c r="H10" s="289"/>
      <c r="I10" s="289"/>
      <c r="J10" s="289"/>
      <c r="K10" s="289"/>
    </row>
    <row r="11" spans="1:11" s="279" customFormat="1" ht="12.75" customHeight="1">
      <c r="A11" s="586" t="s">
        <v>377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</row>
    <row r="12" spans="1:11" s="279" customFormat="1" ht="12.75" customHeight="1">
      <c r="A12" s="288"/>
      <c r="B12" s="289"/>
      <c r="C12" s="289"/>
      <c r="D12" s="289"/>
      <c r="E12" s="289"/>
      <c r="F12" s="289"/>
      <c r="G12" s="585" t="s">
        <v>10</v>
      </c>
      <c r="H12" s="585"/>
      <c r="I12" s="585"/>
      <c r="J12" s="585"/>
      <c r="K12" s="585"/>
    </row>
    <row r="13" spans="1:11" s="279" customFormat="1" ht="11.25" customHeight="1">
      <c r="A13" s="288"/>
      <c r="B13" s="289"/>
      <c r="C13" s="289"/>
      <c r="D13" s="289"/>
      <c r="E13" s="289"/>
      <c r="F13" s="289"/>
      <c r="G13" s="585" t="s">
        <v>11</v>
      </c>
      <c r="H13" s="585"/>
      <c r="I13" s="585"/>
      <c r="J13" s="585"/>
      <c r="K13" s="585"/>
    </row>
    <row r="14" spans="1:11" s="279" customFormat="1" ht="11.25" customHeight="1">
      <c r="A14" s="288"/>
      <c r="B14" s="289"/>
      <c r="C14" s="289"/>
      <c r="D14" s="289"/>
      <c r="E14" s="289"/>
      <c r="F14" s="289"/>
      <c r="G14" s="287"/>
      <c r="H14" s="287"/>
      <c r="I14" s="287"/>
      <c r="J14" s="287"/>
      <c r="K14" s="287"/>
    </row>
    <row r="15" spans="1:11" s="279" customFormat="1" ht="12.75" customHeight="1">
      <c r="A15" s="586" t="s">
        <v>12</v>
      </c>
      <c r="B15" s="585"/>
      <c r="C15" s="585"/>
      <c r="D15" s="585"/>
      <c r="E15" s="585"/>
      <c r="F15" s="585"/>
      <c r="G15" s="585"/>
      <c r="H15" s="585"/>
      <c r="I15" s="585"/>
      <c r="J15" s="585"/>
      <c r="K15" s="585"/>
    </row>
    <row r="16" spans="1:11" s="279" customFormat="1" ht="12.75" customHeight="1">
      <c r="A16" s="287" t="s">
        <v>378</v>
      </c>
      <c r="B16" s="287"/>
      <c r="C16" s="287"/>
      <c r="D16" s="287"/>
      <c r="E16" s="287"/>
      <c r="F16" s="287"/>
      <c r="G16" s="585" t="s">
        <v>379</v>
      </c>
      <c r="H16" s="585"/>
      <c r="I16" s="587"/>
      <c r="J16" s="587"/>
      <c r="K16" s="587"/>
    </row>
    <row r="17" spans="1:11" s="279" customFormat="1" ht="12.75" customHeight="1">
      <c r="A17" s="290"/>
      <c r="B17" s="287"/>
      <c r="C17" s="287"/>
      <c r="D17" s="287"/>
      <c r="E17" s="287"/>
      <c r="F17" s="287"/>
      <c r="G17" s="287" t="s">
        <v>380</v>
      </c>
      <c r="H17" s="287"/>
      <c r="K17" s="291"/>
    </row>
    <row r="18" spans="1:11" s="279" customFormat="1" ht="12" customHeight="1">
      <c r="A18" s="585"/>
      <c r="B18" s="585"/>
      <c r="C18" s="585"/>
      <c r="D18" s="585"/>
      <c r="E18" s="585"/>
      <c r="F18" s="585"/>
      <c r="G18" s="585"/>
      <c r="H18" s="585"/>
      <c r="I18" s="585"/>
      <c r="J18" s="585"/>
      <c r="K18" s="585"/>
    </row>
    <row r="19" spans="1:11" s="279" customFormat="1" ht="12.75" customHeight="1">
      <c r="A19" s="290"/>
      <c r="B19" s="287"/>
      <c r="C19" s="287"/>
      <c r="D19" s="287"/>
      <c r="E19" s="287"/>
      <c r="F19" s="287"/>
      <c r="G19" s="287"/>
      <c r="H19" s="287"/>
      <c r="I19" s="292"/>
      <c r="J19" s="293"/>
      <c r="K19" s="294" t="s">
        <v>17</v>
      </c>
    </row>
    <row r="20" spans="1:11" s="279" customFormat="1" ht="13.5" customHeight="1">
      <c r="A20" s="290"/>
      <c r="B20" s="287"/>
      <c r="C20" s="287"/>
      <c r="D20" s="287"/>
      <c r="E20" s="287"/>
      <c r="F20" s="287"/>
      <c r="G20" s="287"/>
      <c r="H20" s="287"/>
      <c r="I20" s="295"/>
      <c r="J20" s="295" t="s">
        <v>381</v>
      </c>
      <c r="K20" s="296" t="s">
        <v>22</v>
      </c>
    </row>
    <row r="21" spans="1:11" s="279" customFormat="1" ht="11.25" customHeight="1">
      <c r="A21" s="290"/>
      <c r="B21" s="287"/>
      <c r="C21" s="287"/>
      <c r="D21" s="287"/>
      <c r="E21" s="287"/>
      <c r="F21" s="287"/>
      <c r="G21" s="287"/>
      <c r="H21" s="287"/>
      <c r="I21" s="295"/>
      <c r="J21" s="295" t="s">
        <v>19</v>
      </c>
      <c r="K21" s="296"/>
    </row>
    <row r="22" spans="1:11" s="279" customFormat="1" ht="12" customHeight="1">
      <c r="A22" s="290"/>
      <c r="B22" s="287"/>
      <c r="C22" s="287"/>
      <c r="D22" s="287"/>
      <c r="E22" s="287"/>
      <c r="F22" s="287"/>
      <c r="G22" s="287"/>
      <c r="H22" s="287"/>
      <c r="I22" s="297"/>
      <c r="J22" s="295" t="s">
        <v>21</v>
      </c>
      <c r="K22" s="296"/>
    </row>
    <row r="23" spans="1:11" s="279" customFormat="1" ht="11.25" customHeight="1">
      <c r="A23" s="285"/>
      <c r="B23" s="285"/>
      <c r="C23" s="285"/>
      <c r="D23" s="285"/>
      <c r="E23" s="285"/>
      <c r="F23" s="285"/>
      <c r="G23" s="287"/>
      <c r="H23" s="287"/>
      <c r="I23" s="298"/>
      <c r="J23" s="298"/>
      <c r="K23" s="299"/>
    </row>
    <row r="24" spans="1:11" s="279" customFormat="1" ht="11.25" customHeight="1">
      <c r="A24" s="285"/>
      <c r="B24" s="285"/>
      <c r="C24" s="285"/>
      <c r="D24" s="285"/>
      <c r="E24" s="285"/>
      <c r="F24" s="285"/>
      <c r="G24" s="300"/>
      <c r="H24" s="287"/>
      <c r="I24" s="298"/>
      <c r="J24" s="298"/>
      <c r="K24" s="297" t="s">
        <v>382</v>
      </c>
    </row>
    <row r="25" spans="1:11" s="279" customFormat="1" ht="12" customHeight="1">
      <c r="A25" s="588" t="s">
        <v>34</v>
      </c>
      <c r="B25" s="589"/>
      <c r="C25" s="589"/>
      <c r="D25" s="589"/>
      <c r="E25" s="589"/>
      <c r="F25" s="589"/>
      <c r="G25" s="588" t="s">
        <v>35</v>
      </c>
      <c r="H25" s="588" t="s">
        <v>383</v>
      </c>
      <c r="I25" s="590" t="s">
        <v>384</v>
      </c>
      <c r="J25" s="591"/>
      <c r="K25" s="591"/>
    </row>
    <row r="26" spans="1:11" s="279" customFormat="1" ht="12" customHeight="1">
      <c r="A26" s="589"/>
      <c r="B26" s="589"/>
      <c r="C26" s="589"/>
      <c r="D26" s="589"/>
      <c r="E26" s="589"/>
      <c r="F26" s="589"/>
      <c r="G26" s="588"/>
      <c r="H26" s="588"/>
      <c r="I26" s="592" t="s">
        <v>324</v>
      </c>
      <c r="J26" s="592"/>
      <c r="K26" s="593"/>
    </row>
    <row r="27" spans="1:11" s="279" customFormat="1" ht="25.5" customHeight="1">
      <c r="A27" s="589"/>
      <c r="B27" s="589"/>
      <c r="C27" s="589"/>
      <c r="D27" s="589"/>
      <c r="E27" s="589"/>
      <c r="F27" s="589"/>
      <c r="G27" s="588"/>
      <c r="H27" s="588"/>
      <c r="I27" s="588" t="s">
        <v>385</v>
      </c>
      <c r="J27" s="588" t="s">
        <v>386</v>
      </c>
      <c r="K27" s="594"/>
    </row>
    <row r="28" spans="1:11" s="279" customFormat="1" ht="38.25" customHeight="1">
      <c r="A28" s="589"/>
      <c r="B28" s="589"/>
      <c r="C28" s="589"/>
      <c r="D28" s="589"/>
      <c r="E28" s="589"/>
      <c r="F28" s="589"/>
      <c r="G28" s="588"/>
      <c r="H28" s="588"/>
      <c r="I28" s="588"/>
      <c r="J28" s="301" t="s">
        <v>387</v>
      </c>
      <c r="K28" s="301" t="s">
        <v>388</v>
      </c>
    </row>
    <row r="29" spans="1:11" s="279" customFormat="1" ht="12" customHeight="1">
      <c r="A29" s="595">
        <v>1</v>
      </c>
      <c r="B29" s="595"/>
      <c r="C29" s="595"/>
      <c r="D29" s="595"/>
      <c r="E29" s="595"/>
      <c r="F29" s="595"/>
      <c r="G29" s="302">
        <v>2</v>
      </c>
      <c r="H29" s="302">
        <v>3</v>
      </c>
      <c r="I29" s="302">
        <v>4</v>
      </c>
      <c r="J29" s="302">
        <v>5</v>
      </c>
      <c r="K29" s="302">
        <v>6</v>
      </c>
    </row>
    <row r="30" spans="1:11" s="279" customFormat="1" ht="12" customHeight="1">
      <c r="A30" s="303">
        <v>2</v>
      </c>
      <c r="B30" s="303"/>
      <c r="C30" s="304"/>
      <c r="D30" s="304"/>
      <c r="E30" s="304"/>
      <c r="F30" s="304"/>
      <c r="G30" s="305" t="s">
        <v>389</v>
      </c>
      <c r="H30" s="306">
        <v>1</v>
      </c>
      <c r="I30" s="307">
        <f>I31+I37+I39+I42+I47+I59+I65+I74+I80</f>
        <v>9099.6899999999987</v>
      </c>
      <c r="J30" s="307">
        <f>J31+J37+J39+J42+J47+J59+J65+J74+J80</f>
        <v>61937.569999999992</v>
      </c>
      <c r="K30" s="307">
        <f>K31+K37+K39+K42+K47+K59+K65+K74+K80</f>
        <v>0</v>
      </c>
    </row>
    <row r="31" spans="1:11" s="309" customFormat="1" ht="12" customHeight="1">
      <c r="A31" s="303">
        <v>2</v>
      </c>
      <c r="B31" s="303">
        <v>1</v>
      </c>
      <c r="C31" s="303"/>
      <c r="D31" s="303"/>
      <c r="E31" s="303"/>
      <c r="F31" s="303"/>
      <c r="G31" s="308" t="s">
        <v>45</v>
      </c>
      <c r="H31" s="306">
        <v>2</v>
      </c>
      <c r="I31" s="307">
        <f>I32+I36</f>
        <v>6.72</v>
      </c>
      <c r="J31" s="307">
        <f>J32+J36</f>
        <v>52878.979999999996</v>
      </c>
      <c r="K31" s="307">
        <f>K32+K36</f>
        <v>0</v>
      </c>
    </row>
    <row r="32" spans="1:11" s="279" customFormat="1" ht="12" customHeight="1">
      <c r="A32" s="304">
        <v>2</v>
      </c>
      <c r="B32" s="304">
        <v>1</v>
      </c>
      <c r="C32" s="304">
        <v>1</v>
      </c>
      <c r="D32" s="304"/>
      <c r="E32" s="304"/>
      <c r="F32" s="304"/>
      <c r="G32" s="310" t="s">
        <v>390</v>
      </c>
      <c r="H32" s="302">
        <v>3</v>
      </c>
      <c r="I32" s="311">
        <f>I33+I35</f>
        <v>0</v>
      </c>
      <c r="J32" s="311">
        <f>J33+J35</f>
        <v>51977.35</v>
      </c>
      <c r="K32" s="311">
        <f>K33+K35</f>
        <v>0</v>
      </c>
    </row>
    <row r="33" spans="1:11" s="279" customFormat="1" ht="12" customHeight="1">
      <c r="A33" s="304">
        <v>2</v>
      </c>
      <c r="B33" s="304">
        <v>1</v>
      </c>
      <c r="C33" s="304">
        <v>1</v>
      </c>
      <c r="D33" s="304">
        <v>1</v>
      </c>
      <c r="E33" s="304">
        <v>1</v>
      </c>
      <c r="F33" s="304">
        <v>1</v>
      </c>
      <c r="G33" s="310" t="s">
        <v>391</v>
      </c>
      <c r="H33" s="302">
        <v>4</v>
      </c>
      <c r="I33" s="311"/>
      <c r="J33" s="311">
        <v>51977.35</v>
      </c>
      <c r="K33" s="311"/>
    </row>
    <row r="34" spans="1:11" s="279" customFormat="1" ht="12" customHeight="1">
      <c r="A34" s="304"/>
      <c r="B34" s="304"/>
      <c r="C34" s="304"/>
      <c r="D34" s="304"/>
      <c r="E34" s="304"/>
      <c r="F34" s="304"/>
      <c r="G34" s="310" t="s">
        <v>392</v>
      </c>
      <c r="H34" s="302">
        <v>5</v>
      </c>
      <c r="I34" s="311"/>
      <c r="J34" s="311">
        <v>6327.14</v>
      </c>
      <c r="K34" s="311"/>
    </row>
    <row r="35" spans="1:11" s="279" customFormat="1" ht="12" hidden="1" customHeight="1" collapsed="1">
      <c r="A35" s="304">
        <v>2</v>
      </c>
      <c r="B35" s="304">
        <v>1</v>
      </c>
      <c r="C35" s="304">
        <v>1</v>
      </c>
      <c r="D35" s="304">
        <v>1</v>
      </c>
      <c r="E35" s="304">
        <v>2</v>
      </c>
      <c r="F35" s="304">
        <v>1</v>
      </c>
      <c r="G35" s="310" t="s">
        <v>48</v>
      </c>
      <c r="H35" s="302">
        <v>6</v>
      </c>
      <c r="I35" s="311"/>
      <c r="J35" s="311"/>
      <c r="K35" s="311"/>
    </row>
    <row r="36" spans="1:11" s="279" customFormat="1" ht="12" customHeight="1">
      <c r="A36" s="304">
        <v>2</v>
      </c>
      <c r="B36" s="304">
        <v>1</v>
      </c>
      <c r="C36" s="304">
        <v>2</v>
      </c>
      <c r="D36" s="304"/>
      <c r="E36" s="304"/>
      <c r="F36" s="304"/>
      <c r="G36" s="310" t="s">
        <v>49</v>
      </c>
      <c r="H36" s="302">
        <v>7</v>
      </c>
      <c r="I36" s="311">
        <v>6.72</v>
      </c>
      <c r="J36" s="311">
        <v>901.63</v>
      </c>
      <c r="K36" s="311"/>
    </row>
    <row r="37" spans="1:11" s="309" customFormat="1" ht="12" customHeight="1">
      <c r="A37" s="303">
        <v>2</v>
      </c>
      <c r="B37" s="303">
        <v>2</v>
      </c>
      <c r="C37" s="303"/>
      <c r="D37" s="303"/>
      <c r="E37" s="303"/>
      <c r="F37" s="303"/>
      <c r="G37" s="308" t="s">
        <v>393</v>
      </c>
      <c r="H37" s="306">
        <v>8</v>
      </c>
      <c r="I37" s="312">
        <f>I38</f>
        <v>8262.17</v>
      </c>
      <c r="J37" s="312">
        <f>J38</f>
        <v>8541.59</v>
      </c>
      <c r="K37" s="312">
        <f>K38</f>
        <v>0</v>
      </c>
    </row>
    <row r="38" spans="1:11" s="279" customFormat="1" ht="12" customHeight="1">
      <c r="A38" s="304">
        <v>2</v>
      </c>
      <c r="B38" s="304">
        <v>2</v>
      </c>
      <c r="C38" s="304">
        <v>1</v>
      </c>
      <c r="D38" s="304"/>
      <c r="E38" s="304"/>
      <c r="F38" s="304"/>
      <c r="G38" s="310" t="s">
        <v>393</v>
      </c>
      <c r="H38" s="302">
        <v>9</v>
      </c>
      <c r="I38" s="311">
        <v>8262.17</v>
      </c>
      <c r="J38" s="311">
        <v>8541.59</v>
      </c>
      <c r="K38" s="311"/>
    </row>
    <row r="39" spans="1:11" s="309" customFormat="1" ht="12" hidden="1" customHeight="1" collapsed="1">
      <c r="A39" s="303">
        <v>2</v>
      </c>
      <c r="B39" s="303">
        <v>3</v>
      </c>
      <c r="C39" s="303"/>
      <c r="D39" s="303"/>
      <c r="E39" s="303"/>
      <c r="F39" s="303"/>
      <c r="G39" s="308" t="s">
        <v>66</v>
      </c>
      <c r="H39" s="306">
        <v>10</v>
      </c>
      <c r="I39" s="307">
        <f>I40+I41</f>
        <v>0</v>
      </c>
      <c r="J39" s="307">
        <f>J40+J41</f>
        <v>0</v>
      </c>
      <c r="K39" s="307">
        <f>K40+K41</f>
        <v>0</v>
      </c>
    </row>
    <row r="40" spans="1:11" s="279" customFormat="1" ht="12" hidden="1" customHeight="1" collapsed="1">
      <c r="A40" s="304">
        <v>2</v>
      </c>
      <c r="B40" s="304">
        <v>3</v>
      </c>
      <c r="C40" s="304">
        <v>1</v>
      </c>
      <c r="D40" s="304"/>
      <c r="E40" s="304"/>
      <c r="F40" s="304"/>
      <c r="G40" s="310" t="s">
        <v>67</v>
      </c>
      <c r="H40" s="302">
        <v>11</v>
      </c>
      <c r="I40" s="311"/>
      <c r="J40" s="311"/>
      <c r="K40" s="311"/>
    </row>
    <row r="41" spans="1:11" s="279" customFormat="1" ht="12" hidden="1" customHeight="1" collapsed="1">
      <c r="A41" s="304">
        <v>2</v>
      </c>
      <c r="B41" s="304">
        <v>3</v>
      </c>
      <c r="C41" s="304">
        <v>2</v>
      </c>
      <c r="D41" s="304"/>
      <c r="E41" s="304"/>
      <c r="F41" s="304"/>
      <c r="G41" s="310" t="s">
        <v>78</v>
      </c>
      <c r="H41" s="302">
        <v>12</v>
      </c>
      <c r="I41" s="311"/>
      <c r="J41" s="311"/>
      <c r="K41" s="311"/>
    </row>
    <row r="42" spans="1:11" s="309" customFormat="1" ht="12" hidden="1" customHeight="1" collapsed="1">
      <c r="A42" s="303">
        <v>2</v>
      </c>
      <c r="B42" s="303">
        <v>4</v>
      </c>
      <c r="C42" s="303"/>
      <c r="D42" s="303"/>
      <c r="E42" s="303"/>
      <c r="F42" s="303"/>
      <c r="G42" s="308" t="s">
        <v>79</v>
      </c>
      <c r="H42" s="306">
        <v>13</v>
      </c>
      <c r="I42" s="307">
        <f>I43</f>
        <v>0</v>
      </c>
      <c r="J42" s="307">
        <f>J43</f>
        <v>0</v>
      </c>
      <c r="K42" s="307">
        <f>K43</f>
        <v>0</v>
      </c>
    </row>
    <row r="43" spans="1:11" s="279" customFormat="1" ht="12" hidden="1" customHeight="1" collapsed="1">
      <c r="A43" s="304">
        <v>2</v>
      </c>
      <c r="B43" s="304">
        <v>4</v>
      </c>
      <c r="C43" s="304">
        <v>1</v>
      </c>
      <c r="D43" s="304"/>
      <c r="E43" s="304"/>
      <c r="F43" s="304"/>
      <c r="G43" s="310" t="s">
        <v>394</v>
      </c>
      <c r="H43" s="302">
        <v>14</v>
      </c>
      <c r="I43" s="311">
        <f>I44+I45+I46</f>
        <v>0</v>
      </c>
      <c r="J43" s="311">
        <f>J44+J45+J46</f>
        <v>0</v>
      </c>
      <c r="K43" s="311">
        <f>K44+K45+K46</f>
        <v>0</v>
      </c>
    </row>
    <row r="44" spans="1:11" s="279" customFormat="1" ht="12" hidden="1" customHeight="1" collapsed="1">
      <c r="A44" s="304">
        <v>2</v>
      </c>
      <c r="B44" s="304">
        <v>4</v>
      </c>
      <c r="C44" s="304">
        <v>1</v>
      </c>
      <c r="D44" s="304">
        <v>1</v>
      </c>
      <c r="E44" s="304">
        <v>1</v>
      </c>
      <c r="F44" s="304">
        <v>1</v>
      </c>
      <c r="G44" s="310" t="s">
        <v>81</v>
      </c>
      <c r="H44" s="302">
        <v>15</v>
      </c>
      <c r="I44" s="311"/>
      <c r="J44" s="311"/>
      <c r="K44" s="311"/>
    </row>
    <row r="45" spans="1:11" s="279" customFormat="1" ht="12" hidden="1" customHeight="1" collapsed="1">
      <c r="A45" s="304">
        <v>2</v>
      </c>
      <c r="B45" s="304">
        <v>4</v>
      </c>
      <c r="C45" s="304">
        <v>1</v>
      </c>
      <c r="D45" s="304">
        <v>1</v>
      </c>
      <c r="E45" s="304">
        <v>1</v>
      </c>
      <c r="F45" s="304">
        <v>2</v>
      </c>
      <c r="G45" s="310" t="s">
        <v>82</v>
      </c>
      <c r="H45" s="302">
        <v>16</v>
      </c>
      <c r="I45" s="311"/>
      <c r="J45" s="311"/>
      <c r="K45" s="311"/>
    </row>
    <row r="46" spans="1:11" s="279" customFormat="1" ht="12" hidden="1" customHeight="1" collapsed="1">
      <c r="A46" s="304">
        <v>2</v>
      </c>
      <c r="B46" s="304">
        <v>4</v>
      </c>
      <c r="C46" s="304">
        <v>1</v>
      </c>
      <c r="D46" s="304">
        <v>1</v>
      </c>
      <c r="E46" s="304">
        <v>1</v>
      </c>
      <c r="F46" s="304">
        <v>3</v>
      </c>
      <c r="G46" s="310" t="s">
        <v>83</v>
      </c>
      <c r="H46" s="302">
        <v>17</v>
      </c>
      <c r="I46" s="311"/>
      <c r="J46" s="311"/>
      <c r="K46" s="311"/>
    </row>
    <row r="47" spans="1:11" s="309" customFormat="1" ht="12" hidden="1" customHeight="1" collapsed="1">
      <c r="A47" s="303">
        <v>2</v>
      </c>
      <c r="B47" s="303">
        <v>5</v>
      </c>
      <c r="C47" s="303"/>
      <c r="D47" s="303"/>
      <c r="E47" s="303"/>
      <c r="F47" s="303"/>
      <c r="G47" s="308" t="s">
        <v>84</v>
      </c>
      <c r="H47" s="306">
        <v>18</v>
      </c>
      <c r="I47" s="307">
        <f>I48+I51+I54</f>
        <v>0</v>
      </c>
      <c r="J47" s="307">
        <f>J48+J51+J54</f>
        <v>0</v>
      </c>
      <c r="K47" s="307">
        <f>K48+K51+K54</f>
        <v>0</v>
      </c>
    </row>
    <row r="48" spans="1:11" s="279" customFormat="1" ht="12" hidden="1" customHeight="1" collapsed="1">
      <c r="A48" s="304">
        <v>2</v>
      </c>
      <c r="B48" s="304">
        <v>5</v>
      </c>
      <c r="C48" s="304">
        <v>1</v>
      </c>
      <c r="D48" s="304"/>
      <c r="E48" s="304"/>
      <c r="F48" s="304"/>
      <c r="G48" s="310" t="s">
        <v>85</v>
      </c>
      <c r="H48" s="302">
        <v>19</v>
      </c>
      <c r="I48" s="311">
        <f>I49+I50</f>
        <v>0</v>
      </c>
      <c r="J48" s="311">
        <f>J49+J50</f>
        <v>0</v>
      </c>
      <c r="K48" s="311">
        <f>K49+K50</f>
        <v>0</v>
      </c>
    </row>
    <row r="49" spans="1:11" s="279" customFormat="1" ht="24" hidden="1" customHeight="1" collapsed="1">
      <c r="A49" s="304">
        <v>2</v>
      </c>
      <c r="B49" s="304">
        <v>5</v>
      </c>
      <c r="C49" s="304">
        <v>1</v>
      </c>
      <c r="D49" s="304">
        <v>1</v>
      </c>
      <c r="E49" s="304">
        <v>1</v>
      </c>
      <c r="F49" s="304">
        <v>1</v>
      </c>
      <c r="G49" s="310" t="s">
        <v>86</v>
      </c>
      <c r="H49" s="302">
        <v>20</v>
      </c>
      <c r="I49" s="311"/>
      <c r="J49" s="311"/>
      <c r="K49" s="311"/>
    </row>
    <row r="50" spans="1:11" s="279" customFormat="1" ht="12" hidden="1" customHeight="1" collapsed="1">
      <c r="A50" s="304">
        <v>2</v>
      </c>
      <c r="B50" s="304">
        <v>5</v>
      </c>
      <c r="C50" s="304">
        <v>1</v>
      </c>
      <c r="D50" s="304">
        <v>1</v>
      </c>
      <c r="E50" s="304">
        <v>1</v>
      </c>
      <c r="F50" s="304">
        <v>2</v>
      </c>
      <c r="G50" s="310" t="s">
        <v>87</v>
      </c>
      <c r="H50" s="302">
        <v>21</v>
      </c>
      <c r="I50" s="311"/>
      <c r="J50" s="311"/>
      <c r="K50" s="311"/>
    </row>
    <row r="51" spans="1:11" s="279" customFormat="1" ht="12" hidden="1" customHeight="1" collapsed="1">
      <c r="A51" s="304">
        <v>2</v>
      </c>
      <c r="B51" s="304">
        <v>5</v>
      </c>
      <c r="C51" s="304">
        <v>2</v>
      </c>
      <c r="D51" s="304"/>
      <c r="E51" s="304"/>
      <c r="F51" s="304"/>
      <c r="G51" s="310" t="s">
        <v>88</v>
      </c>
      <c r="H51" s="302">
        <v>22</v>
      </c>
      <c r="I51" s="311">
        <f>I52+I53</f>
        <v>0</v>
      </c>
      <c r="J51" s="311">
        <f>J52+J53</f>
        <v>0</v>
      </c>
      <c r="K51" s="311">
        <f>K52+K53</f>
        <v>0</v>
      </c>
    </row>
    <row r="52" spans="1:11" s="279" customFormat="1" ht="24" hidden="1" customHeight="1" collapsed="1">
      <c r="A52" s="304">
        <v>2</v>
      </c>
      <c r="B52" s="304">
        <v>5</v>
      </c>
      <c r="C52" s="304">
        <v>2</v>
      </c>
      <c r="D52" s="304">
        <v>1</v>
      </c>
      <c r="E52" s="304">
        <v>1</v>
      </c>
      <c r="F52" s="304">
        <v>1</v>
      </c>
      <c r="G52" s="310" t="s">
        <v>89</v>
      </c>
      <c r="H52" s="302">
        <v>23</v>
      </c>
      <c r="I52" s="311"/>
      <c r="J52" s="311"/>
      <c r="K52" s="311"/>
    </row>
    <row r="53" spans="1:11" s="279" customFormat="1" ht="12" hidden="1" customHeight="1" collapsed="1">
      <c r="A53" s="304">
        <v>2</v>
      </c>
      <c r="B53" s="304">
        <v>5</v>
      </c>
      <c r="C53" s="304">
        <v>2</v>
      </c>
      <c r="D53" s="304">
        <v>1</v>
      </c>
      <c r="E53" s="304">
        <v>1</v>
      </c>
      <c r="F53" s="304">
        <v>2</v>
      </c>
      <c r="G53" s="310" t="s">
        <v>395</v>
      </c>
      <c r="H53" s="302">
        <v>24</v>
      </c>
      <c r="I53" s="311"/>
      <c r="J53" s="311"/>
      <c r="K53" s="311"/>
    </row>
    <row r="54" spans="1:11" s="279" customFormat="1" ht="12" hidden="1" customHeight="1" collapsed="1">
      <c r="A54" s="304">
        <v>2</v>
      </c>
      <c r="B54" s="304">
        <v>5</v>
      </c>
      <c r="C54" s="304">
        <v>3</v>
      </c>
      <c r="D54" s="304"/>
      <c r="E54" s="304"/>
      <c r="F54" s="304"/>
      <c r="G54" s="310" t="s">
        <v>91</v>
      </c>
      <c r="H54" s="302">
        <v>25</v>
      </c>
      <c r="I54" s="311">
        <f>I55+I56+I57+I58</f>
        <v>0</v>
      </c>
      <c r="J54" s="311">
        <f>J55+J56+J57+J58</f>
        <v>0</v>
      </c>
      <c r="K54" s="311">
        <f>K55+K56+K57+K58</f>
        <v>0</v>
      </c>
    </row>
    <row r="55" spans="1:11" s="279" customFormat="1" ht="24" hidden="1" customHeight="1" collapsed="1">
      <c r="A55" s="304">
        <v>2</v>
      </c>
      <c r="B55" s="304">
        <v>5</v>
      </c>
      <c r="C55" s="304">
        <v>3</v>
      </c>
      <c r="D55" s="304">
        <v>1</v>
      </c>
      <c r="E55" s="304">
        <v>1</v>
      </c>
      <c r="F55" s="304">
        <v>1</v>
      </c>
      <c r="G55" s="310" t="s">
        <v>92</v>
      </c>
      <c r="H55" s="302">
        <v>26</v>
      </c>
      <c r="I55" s="311"/>
      <c r="J55" s="311"/>
      <c r="K55" s="311"/>
    </row>
    <row r="56" spans="1:11" s="279" customFormat="1" ht="12" hidden="1" customHeight="1" collapsed="1">
      <c r="A56" s="304">
        <v>2</v>
      </c>
      <c r="B56" s="304">
        <v>5</v>
      </c>
      <c r="C56" s="304">
        <v>3</v>
      </c>
      <c r="D56" s="304">
        <v>1</v>
      </c>
      <c r="E56" s="304">
        <v>1</v>
      </c>
      <c r="F56" s="304">
        <v>2</v>
      </c>
      <c r="G56" s="310" t="s">
        <v>93</v>
      </c>
      <c r="H56" s="302">
        <v>27</v>
      </c>
      <c r="I56" s="311"/>
      <c r="J56" s="311"/>
      <c r="K56" s="311"/>
    </row>
    <row r="57" spans="1:11" s="279" customFormat="1" ht="24" hidden="1" customHeight="1" collapsed="1">
      <c r="A57" s="304">
        <v>2</v>
      </c>
      <c r="B57" s="304">
        <v>5</v>
      </c>
      <c r="C57" s="304">
        <v>3</v>
      </c>
      <c r="D57" s="304">
        <v>2</v>
      </c>
      <c r="E57" s="304">
        <v>1</v>
      </c>
      <c r="F57" s="304">
        <v>1</v>
      </c>
      <c r="G57" s="313" t="s">
        <v>94</v>
      </c>
      <c r="H57" s="302">
        <v>28</v>
      </c>
      <c r="I57" s="311"/>
      <c r="J57" s="311"/>
      <c r="K57" s="311"/>
    </row>
    <row r="58" spans="1:11" s="279" customFormat="1" ht="12" hidden="1" customHeight="1" collapsed="1">
      <c r="A58" s="304">
        <v>2</v>
      </c>
      <c r="B58" s="304">
        <v>5</v>
      </c>
      <c r="C58" s="304">
        <v>3</v>
      </c>
      <c r="D58" s="304">
        <v>2</v>
      </c>
      <c r="E58" s="304">
        <v>1</v>
      </c>
      <c r="F58" s="304">
        <v>2</v>
      </c>
      <c r="G58" s="313" t="s">
        <v>95</v>
      </c>
      <c r="H58" s="302">
        <v>29</v>
      </c>
      <c r="I58" s="311"/>
      <c r="J58" s="311"/>
      <c r="K58" s="311"/>
    </row>
    <row r="59" spans="1:11" s="309" customFormat="1" ht="12" hidden="1" customHeight="1" collapsed="1">
      <c r="A59" s="303">
        <v>2</v>
      </c>
      <c r="B59" s="303">
        <v>6</v>
      </c>
      <c r="C59" s="303"/>
      <c r="D59" s="303"/>
      <c r="E59" s="303"/>
      <c r="F59" s="303"/>
      <c r="G59" s="308" t="s">
        <v>96</v>
      </c>
      <c r="H59" s="306">
        <v>30</v>
      </c>
      <c r="I59" s="307">
        <f>I60+I61+I62+I63+I64</f>
        <v>0</v>
      </c>
      <c r="J59" s="307">
        <f>J60+J61+J62+J63+J64</f>
        <v>0</v>
      </c>
      <c r="K59" s="307">
        <f>K60+K61+K62+K63+K64</f>
        <v>0</v>
      </c>
    </row>
    <row r="60" spans="1:11" s="279" customFormat="1" ht="12" hidden="1" customHeight="1" collapsed="1">
      <c r="A60" s="304">
        <v>2</v>
      </c>
      <c r="B60" s="304">
        <v>6</v>
      </c>
      <c r="C60" s="304">
        <v>1</v>
      </c>
      <c r="D60" s="304"/>
      <c r="E60" s="304"/>
      <c r="F60" s="304"/>
      <c r="G60" s="310" t="s">
        <v>396</v>
      </c>
      <c r="H60" s="302">
        <v>31</v>
      </c>
      <c r="I60" s="311"/>
      <c r="J60" s="311"/>
      <c r="K60" s="311"/>
    </row>
    <row r="61" spans="1:11" s="279" customFormat="1" ht="12" hidden="1" customHeight="1" collapsed="1">
      <c r="A61" s="304">
        <v>2</v>
      </c>
      <c r="B61" s="304">
        <v>6</v>
      </c>
      <c r="C61" s="304">
        <v>2</v>
      </c>
      <c r="D61" s="304"/>
      <c r="E61" s="304"/>
      <c r="F61" s="304"/>
      <c r="G61" s="310" t="s">
        <v>397</v>
      </c>
      <c r="H61" s="302">
        <v>32</v>
      </c>
      <c r="I61" s="311"/>
      <c r="J61" s="311"/>
      <c r="K61" s="311"/>
    </row>
    <row r="62" spans="1:11" s="279" customFormat="1" ht="12" hidden="1" customHeight="1" collapsed="1">
      <c r="A62" s="304">
        <v>2</v>
      </c>
      <c r="B62" s="304">
        <v>6</v>
      </c>
      <c r="C62" s="304">
        <v>3</v>
      </c>
      <c r="D62" s="304"/>
      <c r="E62" s="304"/>
      <c r="F62" s="304"/>
      <c r="G62" s="310" t="s">
        <v>398</v>
      </c>
      <c r="H62" s="302">
        <v>33</v>
      </c>
      <c r="I62" s="311"/>
      <c r="J62" s="311"/>
      <c r="K62" s="311"/>
    </row>
    <row r="63" spans="1:11" s="279" customFormat="1" ht="24" hidden="1" customHeight="1" collapsed="1">
      <c r="A63" s="304">
        <v>2</v>
      </c>
      <c r="B63" s="304">
        <v>6</v>
      </c>
      <c r="C63" s="304">
        <v>4</v>
      </c>
      <c r="D63" s="304"/>
      <c r="E63" s="304"/>
      <c r="F63" s="304"/>
      <c r="G63" s="310" t="s">
        <v>102</v>
      </c>
      <c r="H63" s="302">
        <v>34</v>
      </c>
      <c r="I63" s="311"/>
      <c r="J63" s="311"/>
      <c r="K63" s="311"/>
    </row>
    <row r="64" spans="1:11" s="279" customFormat="1" ht="24" hidden="1" customHeight="1" collapsed="1">
      <c r="A64" s="304">
        <v>2</v>
      </c>
      <c r="B64" s="304">
        <v>6</v>
      </c>
      <c r="C64" s="304">
        <v>5</v>
      </c>
      <c r="D64" s="304"/>
      <c r="E64" s="304"/>
      <c r="F64" s="304"/>
      <c r="G64" s="310" t="s">
        <v>105</v>
      </c>
      <c r="H64" s="302">
        <v>35</v>
      </c>
      <c r="I64" s="311"/>
      <c r="J64" s="311"/>
      <c r="K64" s="311"/>
    </row>
    <row r="65" spans="1:11" s="279" customFormat="1" ht="12" customHeight="1">
      <c r="A65" s="303">
        <v>2</v>
      </c>
      <c r="B65" s="303">
        <v>7</v>
      </c>
      <c r="C65" s="304"/>
      <c r="D65" s="304"/>
      <c r="E65" s="304"/>
      <c r="F65" s="304"/>
      <c r="G65" s="308" t="s">
        <v>106</v>
      </c>
      <c r="H65" s="306">
        <v>36</v>
      </c>
      <c r="I65" s="307">
        <f>I66+I69+I73</f>
        <v>830.8</v>
      </c>
      <c r="J65" s="307">
        <f>J66+J69+J73</f>
        <v>517</v>
      </c>
      <c r="K65" s="307">
        <f>K66+K69+K73</f>
        <v>0</v>
      </c>
    </row>
    <row r="66" spans="1:11" s="279" customFormat="1" ht="12" hidden="1" customHeight="1" collapsed="1">
      <c r="A66" s="304">
        <v>2</v>
      </c>
      <c r="B66" s="304">
        <v>7</v>
      </c>
      <c r="C66" s="304">
        <v>1</v>
      </c>
      <c r="D66" s="304"/>
      <c r="E66" s="304"/>
      <c r="F66" s="304"/>
      <c r="G66" s="314" t="s">
        <v>399</v>
      </c>
      <c r="H66" s="302">
        <v>37</v>
      </c>
      <c r="I66" s="311">
        <f>I67+I68</f>
        <v>0</v>
      </c>
      <c r="J66" s="311">
        <f>J67+J68</f>
        <v>0</v>
      </c>
      <c r="K66" s="311">
        <f>K67+K68</f>
        <v>0</v>
      </c>
    </row>
    <row r="67" spans="1:11" s="279" customFormat="1" ht="12" hidden="1" customHeight="1" collapsed="1">
      <c r="A67" s="304">
        <v>2</v>
      </c>
      <c r="B67" s="304">
        <v>7</v>
      </c>
      <c r="C67" s="304">
        <v>1</v>
      </c>
      <c r="D67" s="304">
        <v>1</v>
      </c>
      <c r="E67" s="304">
        <v>1</v>
      </c>
      <c r="F67" s="304">
        <v>1</v>
      </c>
      <c r="G67" s="314" t="s">
        <v>108</v>
      </c>
      <c r="H67" s="302">
        <v>38</v>
      </c>
      <c r="I67" s="311"/>
      <c r="J67" s="311"/>
      <c r="K67" s="311"/>
    </row>
    <row r="68" spans="1:11" s="279" customFormat="1" ht="12" hidden="1" customHeight="1" collapsed="1">
      <c r="A68" s="304">
        <v>2</v>
      </c>
      <c r="B68" s="304">
        <v>7</v>
      </c>
      <c r="C68" s="304">
        <v>1</v>
      </c>
      <c r="D68" s="304">
        <v>1</v>
      </c>
      <c r="E68" s="304">
        <v>1</v>
      </c>
      <c r="F68" s="304">
        <v>2</v>
      </c>
      <c r="G68" s="314" t="s">
        <v>109</v>
      </c>
      <c r="H68" s="302">
        <v>39</v>
      </c>
      <c r="I68" s="311"/>
      <c r="J68" s="311"/>
      <c r="K68" s="311"/>
    </row>
    <row r="69" spans="1:11" s="279" customFormat="1" ht="12" hidden="1" customHeight="1" collapsed="1">
      <c r="A69" s="304">
        <v>2</v>
      </c>
      <c r="B69" s="304">
        <v>7</v>
      </c>
      <c r="C69" s="304">
        <v>2</v>
      </c>
      <c r="D69" s="304"/>
      <c r="E69" s="304"/>
      <c r="F69" s="304"/>
      <c r="G69" s="310" t="s">
        <v>400</v>
      </c>
      <c r="H69" s="302">
        <v>40</v>
      </c>
      <c r="I69" s="311">
        <f>I70+I71+I72</f>
        <v>0</v>
      </c>
      <c r="J69" s="311">
        <f>J70+J71+J72</f>
        <v>0</v>
      </c>
      <c r="K69" s="311">
        <f>K70+K71+K72</f>
        <v>0</v>
      </c>
    </row>
    <row r="70" spans="1:11" s="279" customFormat="1" ht="12" hidden="1" customHeight="1" collapsed="1">
      <c r="A70" s="304">
        <v>2</v>
      </c>
      <c r="B70" s="304">
        <v>7</v>
      </c>
      <c r="C70" s="304">
        <v>2</v>
      </c>
      <c r="D70" s="304">
        <v>1</v>
      </c>
      <c r="E70" s="304">
        <v>1</v>
      </c>
      <c r="F70" s="304">
        <v>1</v>
      </c>
      <c r="G70" s="310" t="s">
        <v>369</v>
      </c>
      <c r="H70" s="302">
        <v>41</v>
      </c>
      <c r="I70" s="311"/>
      <c r="J70" s="311"/>
      <c r="K70" s="311"/>
    </row>
    <row r="71" spans="1:11" s="279" customFormat="1" ht="12" hidden="1" customHeight="1" collapsed="1">
      <c r="A71" s="304">
        <v>2</v>
      </c>
      <c r="B71" s="304">
        <v>7</v>
      </c>
      <c r="C71" s="304">
        <v>2</v>
      </c>
      <c r="D71" s="304">
        <v>1</v>
      </c>
      <c r="E71" s="304">
        <v>1</v>
      </c>
      <c r="F71" s="304">
        <v>2</v>
      </c>
      <c r="G71" s="310" t="s">
        <v>401</v>
      </c>
      <c r="H71" s="302">
        <v>42</v>
      </c>
      <c r="I71" s="311"/>
      <c r="J71" s="311"/>
      <c r="K71" s="311"/>
    </row>
    <row r="72" spans="1:11" s="279" customFormat="1" ht="12" hidden="1" customHeight="1" collapsed="1">
      <c r="A72" s="304">
        <v>2</v>
      </c>
      <c r="B72" s="304">
        <v>7</v>
      </c>
      <c r="C72" s="304">
        <v>2</v>
      </c>
      <c r="D72" s="304">
        <v>2</v>
      </c>
      <c r="E72" s="304">
        <v>1</v>
      </c>
      <c r="F72" s="304">
        <v>1</v>
      </c>
      <c r="G72" s="310" t="s">
        <v>114</v>
      </c>
      <c r="H72" s="302">
        <v>43</v>
      </c>
      <c r="I72" s="311"/>
      <c r="J72" s="311"/>
      <c r="K72" s="311"/>
    </row>
    <row r="73" spans="1:11" s="279" customFormat="1" ht="12" customHeight="1">
      <c r="A73" s="304">
        <v>2</v>
      </c>
      <c r="B73" s="304">
        <v>7</v>
      </c>
      <c r="C73" s="304">
        <v>3</v>
      </c>
      <c r="D73" s="304"/>
      <c r="E73" s="304"/>
      <c r="F73" s="304"/>
      <c r="G73" s="310" t="s">
        <v>115</v>
      </c>
      <c r="H73" s="302">
        <v>44</v>
      </c>
      <c r="I73" s="311">
        <v>830.8</v>
      </c>
      <c r="J73" s="311">
        <v>517</v>
      </c>
      <c r="K73" s="311"/>
    </row>
    <row r="74" spans="1:11" s="309" customFormat="1" ht="12" hidden="1" customHeight="1" collapsed="1">
      <c r="A74" s="303">
        <v>2</v>
      </c>
      <c r="B74" s="303">
        <v>8</v>
      </c>
      <c r="C74" s="303"/>
      <c r="D74" s="303"/>
      <c r="E74" s="303"/>
      <c r="F74" s="303"/>
      <c r="G74" s="308" t="s">
        <v>402</v>
      </c>
      <c r="H74" s="306">
        <v>45</v>
      </c>
      <c r="I74" s="307">
        <f>I75+I79</f>
        <v>0</v>
      </c>
      <c r="J74" s="307">
        <f>J75+J79</f>
        <v>0</v>
      </c>
      <c r="K74" s="307">
        <f>K75+K79</f>
        <v>0</v>
      </c>
    </row>
    <row r="75" spans="1:11" s="279" customFormat="1" ht="12" hidden="1" customHeight="1" collapsed="1">
      <c r="A75" s="304">
        <v>2</v>
      </c>
      <c r="B75" s="304">
        <v>8</v>
      </c>
      <c r="C75" s="304">
        <v>1</v>
      </c>
      <c r="D75" s="304">
        <v>1</v>
      </c>
      <c r="E75" s="304"/>
      <c r="F75" s="304"/>
      <c r="G75" s="310" t="s">
        <v>119</v>
      </c>
      <c r="H75" s="302">
        <v>46</v>
      </c>
      <c r="I75" s="311">
        <f>I76+I77+I78</f>
        <v>0</v>
      </c>
      <c r="J75" s="311">
        <f>J76+J77+J78</f>
        <v>0</v>
      </c>
      <c r="K75" s="311">
        <f>K76+K77+K78</f>
        <v>0</v>
      </c>
    </row>
    <row r="76" spans="1:11" s="279" customFormat="1" ht="12" hidden="1" customHeight="1" collapsed="1">
      <c r="A76" s="304">
        <v>2</v>
      </c>
      <c r="B76" s="304">
        <v>8</v>
      </c>
      <c r="C76" s="304">
        <v>1</v>
      </c>
      <c r="D76" s="304">
        <v>1</v>
      </c>
      <c r="E76" s="304">
        <v>1</v>
      </c>
      <c r="F76" s="304">
        <v>1</v>
      </c>
      <c r="G76" s="310" t="s">
        <v>403</v>
      </c>
      <c r="H76" s="302">
        <v>47</v>
      </c>
      <c r="I76" s="311"/>
      <c r="J76" s="311"/>
      <c r="K76" s="311"/>
    </row>
    <row r="77" spans="1:11" s="279" customFormat="1" ht="12" hidden="1" customHeight="1" collapsed="1">
      <c r="A77" s="304">
        <v>2</v>
      </c>
      <c r="B77" s="304">
        <v>8</v>
      </c>
      <c r="C77" s="304">
        <v>1</v>
      </c>
      <c r="D77" s="304">
        <v>1</v>
      </c>
      <c r="E77" s="304">
        <v>1</v>
      </c>
      <c r="F77" s="304">
        <v>2</v>
      </c>
      <c r="G77" s="310" t="s">
        <v>404</v>
      </c>
      <c r="H77" s="302">
        <v>48</v>
      </c>
      <c r="I77" s="311"/>
      <c r="J77" s="311"/>
      <c r="K77" s="311"/>
    </row>
    <row r="78" spans="1:11" s="279" customFormat="1" ht="12" hidden="1" customHeight="1" collapsed="1">
      <c r="A78" s="304">
        <v>2</v>
      </c>
      <c r="B78" s="304">
        <v>8</v>
      </c>
      <c r="C78" s="304">
        <v>1</v>
      </c>
      <c r="D78" s="304">
        <v>1</v>
      </c>
      <c r="E78" s="304">
        <v>1</v>
      </c>
      <c r="F78" s="304">
        <v>3</v>
      </c>
      <c r="G78" s="313" t="s">
        <v>122</v>
      </c>
      <c r="H78" s="302">
        <v>49</v>
      </c>
      <c r="I78" s="311"/>
      <c r="J78" s="311"/>
      <c r="K78" s="311"/>
    </row>
    <row r="79" spans="1:11" s="279" customFormat="1" ht="12" hidden="1" customHeight="1" collapsed="1">
      <c r="A79" s="304">
        <v>2</v>
      </c>
      <c r="B79" s="304">
        <v>8</v>
      </c>
      <c r="C79" s="304">
        <v>1</v>
      </c>
      <c r="D79" s="304">
        <v>2</v>
      </c>
      <c r="E79" s="304"/>
      <c r="F79" s="304"/>
      <c r="G79" s="310" t="s">
        <v>123</v>
      </c>
      <c r="H79" s="302">
        <v>50</v>
      </c>
      <c r="I79" s="311"/>
      <c r="J79" s="311"/>
      <c r="K79" s="311"/>
    </row>
    <row r="80" spans="1:11" s="309" customFormat="1" ht="36" hidden="1" customHeight="1" collapsed="1">
      <c r="A80" s="315">
        <v>2</v>
      </c>
      <c r="B80" s="315">
        <v>9</v>
      </c>
      <c r="C80" s="315"/>
      <c r="D80" s="315"/>
      <c r="E80" s="315"/>
      <c r="F80" s="315"/>
      <c r="G80" s="308" t="s">
        <v>405</v>
      </c>
      <c r="H80" s="306">
        <v>51</v>
      </c>
      <c r="I80" s="307"/>
      <c r="J80" s="307"/>
      <c r="K80" s="307"/>
    </row>
    <row r="81" spans="1:11" s="309" customFormat="1" ht="48" hidden="1" customHeight="1" collapsed="1">
      <c r="A81" s="303">
        <v>3</v>
      </c>
      <c r="B81" s="303"/>
      <c r="C81" s="303"/>
      <c r="D81" s="303"/>
      <c r="E81" s="303"/>
      <c r="F81" s="303"/>
      <c r="G81" s="308" t="s">
        <v>406</v>
      </c>
      <c r="H81" s="306">
        <v>52</v>
      </c>
      <c r="I81" s="307">
        <f>I82+I88+I89</f>
        <v>0</v>
      </c>
      <c r="J81" s="307">
        <f>J82+J88+J89</f>
        <v>0</v>
      </c>
      <c r="K81" s="307">
        <f>K82+K88+K89</f>
        <v>0</v>
      </c>
    </row>
    <row r="82" spans="1:11" s="309" customFormat="1" ht="24" hidden="1" customHeight="1" collapsed="1">
      <c r="A82" s="303">
        <v>3</v>
      </c>
      <c r="B82" s="303">
        <v>1</v>
      </c>
      <c r="C82" s="303"/>
      <c r="D82" s="303"/>
      <c r="E82" s="303"/>
      <c r="F82" s="303"/>
      <c r="G82" s="308" t="s">
        <v>139</v>
      </c>
      <c r="H82" s="306">
        <v>53</v>
      </c>
      <c r="I82" s="307">
        <f>I83+I84+I85+I86+I87</f>
        <v>0</v>
      </c>
      <c r="J82" s="307">
        <f>J83+J84+J85+J86+J87</f>
        <v>0</v>
      </c>
      <c r="K82" s="307">
        <f>K83+K84+K85+K86+K87</f>
        <v>0</v>
      </c>
    </row>
    <row r="83" spans="1:11" s="279" customFormat="1" ht="24" hidden="1" customHeight="1" collapsed="1">
      <c r="A83" s="316">
        <v>3</v>
      </c>
      <c r="B83" s="316">
        <v>1</v>
      </c>
      <c r="C83" s="316">
        <v>1</v>
      </c>
      <c r="D83" s="317"/>
      <c r="E83" s="317"/>
      <c r="F83" s="317"/>
      <c r="G83" s="310" t="s">
        <v>407</v>
      </c>
      <c r="H83" s="302">
        <v>54</v>
      </c>
      <c r="I83" s="311"/>
      <c r="J83" s="311"/>
      <c r="K83" s="311"/>
    </row>
    <row r="84" spans="1:11" s="279" customFormat="1" ht="12" hidden="1" customHeight="1" collapsed="1">
      <c r="A84" s="316">
        <v>3</v>
      </c>
      <c r="B84" s="316">
        <v>1</v>
      </c>
      <c r="C84" s="316">
        <v>2</v>
      </c>
      <c r="D84" s="316"/>
      <c r="E84" s="317"/>
      <c r="F84" s="317"/>
      <c r="G84" s="313" t="s">
        <v>157</v>
      </c>
      <c r="H84" s="302">
        <v>55</v>
      </c>
      <c r="I84" s="311"/>
      <c r="J84" s="311"/>
      <c r="K84" s="311"/>
    </row>
    <row r="85" spans="1:11" s="279" customFormat="1" ht="12" hidden="1" customHeight="1" collapsed="1">
      <c r="A85" s="316">
        <v>3</v>
      </c>
      <c r="B85" s="316">
        <v>1</v>
      </c>
      <c r="C85" s="316">
        <v>3</v>
      </c>
      <c r="D85" s="316"/>
      <c r="E85" s="316"/>
      <c r="F85" s="316"/>
      <c r="G85" s="313" t="s">
        <v>162</v>
      </c>
      <c r="H85" s="302">
        <v>56</v>
      </c>
      <c r="I85" s="311"/>
      <c r="J85" s="311"/>
      <c r="K85" s="311"/>
    </row>
    <row r="86" spans="1:11" s="279" customFormat="1" ht="12" hidden="1" customHeight="1" collapsed="1">
      <c r="A86" s="316">
        <v>3</v>
      </c>
      <c r="B86" s="316">
        <v>1</v>
      </c>
      <c r="C86" s="316">
        <v>4</v>
      </c>
      <c r="D86" s="316"/>
      <c r="E86" s="316"/>
      <c r="F86" s="316"/>
      <c r="G86" s="313" t="s">
        <v>171</v>
      </c>
      <c r="H86" s="302">
        <v>57</v>
      </c>
      <c r="I86" s="311"/>
      <c r="J86" s="311"/>
      <c r="K86" s="311"/>
    </row>
    <row r="87" spans="1:11" s="279" customFormat="1" ht="24" hidden="1" customHeight="1" collapsed="1">
      <c r="A87" s="316">
        <v>3</v>
      </c>
      <c r="B87" s="316">
        <v>1</v>
      </c>
      <c r="C87" s="316">
        <v>5</v>
      </c>
      <c r="D87" s="316"/>
      <c r="E87" s="316"/>
      <c r="F87" s="316"/>
      <c r="G87" s="313" t="s">
        <v>408</v>
      </c>
      <c r="H87" s="302">
        <v>58</v>
      </c>
      <c r="I87" s="311"/>
      <c r="J87" s="311"/>
      <c r="K87" s="311"/>
    </row>
    <row r="88" spans="1:11" s="309" customFormat="1" ht="24.75" hidden="1" customHeight="1" collapsed="1">
      <c r="A88" s="317">
        <v>3</v>
      </c>
      <c r="B88" s="317">
        <v>2</v>
      </c>
      <c r="C88" s="317"/>
      <c r="D88" s="317"/>
      <c r="E88" s="317"/>
      <c r="F88" s="317"/>
      <c r="G88" s="318" t="s">
        <v>409</v>
      </c>
      <c r="H88" s="306">
        <v>59</v>
      </c>
      <c r="I88" s="307"/>
      <c r="J88" s="307"/>
      <c r="K88" s="307"/>
    </row>
    <row r="89" spans="1:11" s="309" customFormat="1" ht="24" hidden="1" customHeight="1" collapsed="1">
      <c r="A89" s="317">
        <v>3</v>
      </c>
      <c r="B89" s="317">
        <v>3</v>
      </c>
      <c r="C89" s="317"/>
      <c r="D89" s="317"/>
      <c r="E89" s="317"/>
      <c r="F89" s="317"/>
      <c r="G89" s="318" t="s">
        <v>214</v>
      </c>
      <c r="H89" s="306">
        <v>60</v>
      </c>
      <c r="I89" s="307"/>
      <c r="J89" s="307"/>
      <c r="K89" s="307"/>
    </row>
    <row r="90" spans="1:11" s="309" customFormat="1" ht="12" customHeight="1">
      <c r="A90" s="303"/>
      <c r="B90" s="303"/>
      <c r="C90" s="303"/>
      <c r="D90" s="303"/>
      <c r="E90" s="303"/>
      <c r="F90" s="303"/>
      <c r="G90" s="308" t="s">
        <v>410</v>
      </c>
      <c r="H90" s="306">
        <v>61</v>
      </c>
      <c r="I90" s="307">
        <f>I30+I81</f>
        <v>9099.6899999999987</v>
      </c>
      <c r="J90" s="307">
        <f>J30+J81</f>
        <v>61937.569999999992</v>
      </c>
      <c r="K90" s="307">
        <f>K30+K81</f>
        <v>0</v>
      </c>
    </row>
    <row r="91" spans="1:11" s="279" customFormat="1" ht="9" customHeight="1">
      <c r="A91" s="319"/>
      <c r="B91" s="319"/>
      <c r="C91" s="319"/>
      <c r="D91" s="320"/>
      <c r="E91" s="320"/>
      <c r="F91" s="320"/>
      <c r="G91" s="320"/>
      <c r="H91" s="285"/>
      <c r="I91" s="286"/>
      <c r="J91" s="286"/>
      <c r="K91" s="321"/>
    </row>
    <row r="92" spans="1:11" s="279" customFormat="1" ht="12" customHeight="1">
      <c r="A92" s="286" t="s">
        <v>411</v>
      </c>
      <c r="H92" s="322"/>
      <c r="I92" s="323"/>
    </row>
    <row r="93" spans="1:11" s="279" customFormat="1">
      <c r="H93" s="324"/>
      <c r="I93" s="282"/>
      <c r="J93" s="282"/>
      <c r="K93" s="282"/>
    </row>
    <row r="94" spans="1:11" s="279" customFormat="1">
      <c r="A94" s="325" t="s">
        <v>234</v>
      </c>
      <c r="B94" s="326"/>
      <c r="C94" s="326"/>
      <c r="D94" s="326"/>
      <c r="E94" s="326"/>
      <c r="F94" s="326"/>
      <c r="G94" s="326"/>
      <c r="H94" s="327"/>
      <c r="I94" s="328"/>
      <c r="J94" s="328"/>
      <c r="K94" s="329" t="s">
        <v>235</v>
      </c>
    </row>
    <row r="95" spans="1:11" s="279" customFormat="1" ht="12" customHeight="1">
      <c r="A95" s="596" t="s">
        <v>412</v>
      </c>
      <c r="B95" s="587"/>
      <c r="C95" s="587"/>
      <c r="D95" s="587"/>
      <c r="E95" s="587"/>
      <c r="F95" s="587"/>
      <c r="G95" s="587"/>
      <c r="H95" s="324"/>
      <c r="I95" s="330" t="s">
        <v>237</v>
      </c>
      <c r="J95" s="330"/>
      <c r="K95" s="331" t="s">
        <v>238</v>
      </c>
    </row>
    <row r="96" spans="1:11" s="279" customFormat="1" ht="12" customHeight="1">
      <c r="A96" s="286"/>
      <c r="B96" s="286"/>
      <c r="C96" s="332"/>
      <c r="D96" s="286"/>
      <c r="E96" s="286"/>
      <c r="F96" s="597"/>
      <c r="G96" s="587"/>
      <c r="H96" s="324"/>
      <c r="I96" s="333"/>
      <c r="J96" s="334"/>
      <c r="K96" s="334"/>
    </row>
    <row r="97" spans="1:11" s="279" customFormat="1">
      <c r="A97" s="325" t="s">
        <v>239</v>
      </c>
      <c r="B97" s="325"/>
      <c r="C97" s="325"/>
      <c r="D97" s="325"/>
      <c r="E97" s="325"/>
      <c r="F97" s="325"/>
      <c r="G97" s="325"/>
      <c r="H97" s="324"/>
      <c r="I97" s="328"/>
      <c r="J97" s="328"/>
      <c r="K97" s="329" t="s">
        <v>240</v>
      </c>
    </row>
    <row r="98" spans="1:11" s="279" customFormat="1" ht="24.75" customHeight="1">
      <c r="A98" s="583" t="s">
        <v>413</v>
      </c>
      <c r="B98" s="584"/>
      <c r="C98" s="584"/>
      <c r="D98" s="584"/>
      <c r="E98" s="584"/>
      <c r="F98" s="584"/>
      <c r="G98" s="584"/>
      <c r="H98" s="327"/>
      <c r="I98" s="330" t="s">
        <v>237</v>
      </c>
      <c r="J98" s="335"/>
      <c r="K98" s="335" t="s">
        <v>238</v>
      </c>
    </row>
    <row r="99" spans="1:11" s="336" customFormat="1" ht="12.75" customHeight="1">
      <c r="H99" s="284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11811023622047245" right="0.11811023622047245" top="0.74803149606299213" bottom="0.15748031496062992" header="0.31496062992125984" footer="0.31496062992125984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opLeftCell="A25" workbookViewId="0">
      <selection activeCell="D47" sqref="D47:F47"/>
    </sheetView>
  </sheetViews>
  <sheetFormatPr defaultRowHeight="15"/>
  <cols>
    <col min="1" max="1" width="9.28515625" style="252" customWidth="1"/>
    <col min="2" max="2" width="36.5703125" style="252" customWidth="1"/>
    <col min="3" max="3" width="10.42578125" style="252" customWidth="1"/>
    <col min="4" max="4" width="10" style="252" customWidth="1"/>
    <col min="5" max="5" width="8.85546875" style="252" customWidth="1"/>
    <col min="6" max="6" width="8.7109375" style="252" customWidth="1"/>
    <col min="7" max="7" width="7.85546875" style="252" customWidth="1"/>
    <col min="8" max="8" width="8.28515625" style="252" customWidth="1"/>
    <col min="9" max="16384" width="9.140625" style="252"/>
  </cols>
  <sheetData>
    <row r="2" spans="1:12">
      <c r="E2" s="578" t="s">
        <v>320</v>
      </c>
      <c r="F2" s="578"/>
      <c r="G2" s="578"/>
      <c r="H2" s="578"/>
      <c r="I2" s="253"/>
    </row>
    <row r="3" spans="1:12">
      <c r="A3" s="254"/>
      <c r="E3" s="578" t="s">
        <v>252</v>
      </c>
      <c r="F3" s="578"/>
      <c r="G3" s="578"/>
      <c r="H3" s="578"/>
      <c r="I3" s="253"/>
    </row>
    <row r="4" spans="1:12">
      <c r="E4" s="578" t="s">
        <v>253</v>
      </c>
      <c r="F4" s="578"/>
      <c r="G4" s="578"/>
      <c r="H4" s="578"/>
      <c r="I4" s="253"/>
    </row>
    <row r="5" spans="1:12">
      <c r="E5" s="578" t="s">
        <v>321</v>
      </c>
      <c r="F5" s="578"/>
      <c r="G5" s="578"/>
      <c r="H5" s="578"/>
      <c r="I5" s="253"/>
    </row>
    <row r="6" spans="1:12">
      <c r="A6" s="255"/>
      <c r="B6" s="255"/>
      <c r="C6" s="255"/>
      <c r="D6" s="255"/>
      <c r="E6" s="578" t="s">
        <v>322</v>
      </c>
      <c r="F6" s="578"/>
      <c r="G6" s="578"/>
      <c r="H6" s="578"/>
      <c r="I6" s="253"/>
    </row>
    <row r="7" spans="1:12">
      <c r="A7" s="255"/>
      <c r="B7" s="255"/>
      <c r="C7" s="255"/>
      <c r="D7" s="255"/>
      <c r="F7" s="251"/>
      <c r="G7" s="251"/>
      <c r="H7" s="251"/>
      <c r="I7" s="253"/>
    </row>
    <row r="8" spans="1:12">
      <c r="A8" s="255"/>
      <c r="B8" s="270" t="s">
        <v>254</v>
      </c>
      <c r="C8" s="271"/>
      <c r="D8" s="271"/>
      <c r="E8" s="255"/>
      <c r="F8" s="255"/>
      <c r="G8" s="255"/>
      <c r="H8" s="255"/>
    </row>
    <row r="9" spans="1:12">
      <c r="A9" s="607" t="s">
        <v>256</v>
      </c>
      <c r="B9" s="606"/>
      <c r="C9" s="607"/>
      <c r="D9" s="607"/>
      <c r="E9" s="256"/>
      <c r="F9" s="256"/>
      <c r="G9" s="256"/>
      <c r="H9" s="256"/>
      <c r="I9" s="255"/>
    </row>
    <row r="11" spans="1:12" ht="15" customHeight="1">
      <c r="A11" s="560" t="s">
        <v>366</v>
      </c>
      <c r="B11" s="560"/>
      <c r="C11" s="560"/>
      <c r="D11" s="560"/>
      <c r="E11" s="560"/>
      <c r="F11" s="560"/>
      <c r="G11" s="560"/>
      <c r="H11" s="560"/>
    </row>
    <row r="12" spans="1:12">
      <c r="B12" s="254"/>
      <c r="C12" s="254"/>
      <c r="D12" s="254"/>
      <c r="E12" s="254"/>
      <c r="F12" s="254"/>
      <c r="G12" s="254"/>
      <c r="H12" s="254"/>
    </row>
    <row r="13" spans="1:12">
      <c r="B13" s="257"/>
      <c r="C13" s="257"/>
      <c r="D13" s="255"/>
      <c r="E13" s="255"/>
      <c r="F13" s="611" t="s">
        <v>367</v>
      </c>
      <c r="G13" s="611"/>
      <c r="H13" s="611"/>
      <c r="J13" s="258"/>
    </row>
    <row r="14" spans="1:12">
      <c r="A14" s="255"/>
      <c r="B14" s="255"/>
      <c r="C14" s="612"/>
      <c r="D14" s="612"/>
      <c r="E14" s="612"/>
      <c r="F14" s="259"/>
      <c r="G14" s="613" t="s">
        <v>304</v>
      </c>
      <c r="H14" s="613"/>
    </row>
    <row r="15" spans="1:12" ht="12.75" customHeight="1">
      <c r="A15" s="614" t="s">
        <v>34</v>
      </c>
      <c r="B15" s="614" t="s">
        <v>35</v>
      </c>
      <c r="C15" s="617" t="s">
        <v>323</v>
      </c>
      <c r="D15" s="620" t="s">
        <v>324</v>
      </c>
      <c r="E15" s="620"/>
      <c r="F15" s="620"/>
      <c r="G15" s="620"/>
      <c r="H15" s="620"/>
      <c r="I15" s="255"/>
      <c r="J15" s="255"/>
      <c r="K15" s="255"/>
      <c r="L15" s="255"/>
    </row>
    <row r="16" spans="1:12" ht="12.75" customHeight="1">
      <c r="A16" s="615"/>
      <c r="B16" s="615"/>
      <c r="C16" s="618"/>
      <c r="D16" s="609" t="s">
        <v>325</v>
      </c>
      <c r="E16" s="609" t="s">
        <v>326</v>
      </c>
      <c r="F16" s="609" t="s">
        <v>327</v>
      </c>
      <c r="G16" s="609" t="s">
        <v>328</v>
      </c>
      <c r="H16" s="609" t="s">
        <v>329</v>
      </c>
      <c r="I16" s="255"/>
      <c r="J16" s="255"/>
      <c r="K16" s="255"/>
      <c r="L16" s="255"/>
    </row>
    <row r="17" spans="1:12">
      <c r="A17" s="615"/>
      <c r="B17" s="615"/>
      <c r="C17" s="618"/>
      <c r="D17" s="609"/>
      <c r="E17" s="609"/>
      <c r="F17" s="609"/>
      <c r="G17" s="609"/>
      <c r="H17" s="610"/>
      <c r="I17" s="255"/>
      <c r="J17" s="255"/>
      <c r="K17" s="255"/>
      <c r="L17" s="255"/>
    </row>
    <row r="18" spans="1:12" ht="40.5" customHeight="1">
      <c r="A18" s="615"/>
      <c r="B18" s="615"/>
      <c r="C18" s="618"/>
      <c r="D18" s="609"/>
      <c r="E18" s="609"/>
      <c r="F18" s="609"/>
      <c r="G18" s="609"/>
      <c r="H18" s="610"/>
      <c r="I18" s="255"/>
      <c r="J18" s="255"/>
      <c r="K18" s="255"/>
      <c r="L18" s="255"/>
    </row>
    <row r="19" spans="1:12" ht="18" customHeight="1">
      <c r="A19" s="616"/>
      <c r="B19" s="616"/>
      <c r="C19" s="619"/>
      <c r="D19" s="260" t="s">
        <v>244</v>
      </c>
      <c r="E19" s="260" t="s">
        <v>330</v>
      </c>
      <c r="F19" s="260" t="s">
        <v>27</v>
      </c>
      <c r="G19" s="260" t="s">
        <v>242</v>
      </c>
      <c r="H19" s="261" t="s">
        <v>331</v>
      </c>
      <c r="I19" s="255"/>
      <c r="J19" s="255"/>
      <c r="K19" s="255"/>
      <c r="L19" s="255"/>
    </row>
    <row r="20" spans="1:12" ht="14.1" customHeight="1">
      <c r="A20" s="262" t="s">
        <v>332</v>
      </c>
      <c r="B20" s="263" t="s">
        <v>46</v>
      </c>
      <c r="C20" s="274">
        <f t="shared" ref="C20:C34" si="0">(D20+E20+F20+G20+H20)</f>
        <v>51977.350000000006</v>
      </c>
      <c r="D20" s="275">
        <v>17568.88</v>
      </c>
      <c r="E20" s="275"/>
      <c r="F20" s="275">
        <v>34289.67</v>
      </c>
      <c r="G20" s="275">
        <v>118.8</v>
      </c>
      <c r="H20" s="275"/>
      <c r="I20" s="255"/>
      <c r="J20" s="255"/>
    </row>
    <row r="21" spans="1:12" ht="14.1" customHeight="1">
      <c r="A21" s="262"/>
      <c r="B21" s="263" t="s">
        <v>333</v>
      </c>
      <c r="C21" s="274">
        <f t="shared" si="0"/>
        <v>0</v>
      </c>
      <c r="D21" s="275"/>
      <c r="E21" s="275"/>
      <c r="F21" s="275"/>
      <c r="G21" s="275"/>
      <c r="H21" s="275"/>
      <c r="I21" s="255"/>
      <c r="J21" s="255"/>
    </row>
    <row r="22" spans="1:12" ht="14.1" customHeight="1">
      <c r="A22" s="262"/>
      <c r="B22" s="263" t="s">
        <v>334</v>
      </c>
      <c r="C22" s="274">
        <f t="shared" si="0"/>
        <v>8500.16</v>
      </c>
      <c r="D22" s="275">
        <v>2173.02</v>
      </c>
      <c r="E22" s="275"/>
      <c r="F22" s="275">
        <v>6327.14</v>
      </c>
      <c r="G22" s="275"/>
      <c r="H22" s="275"/>
      <c r="I22" s="255"/>
      <c r="J22" s="255"/>
    </row>
    <row r="23" spans="1:12" ht="14.1" customHeight="1">
      <c r="A23" s="262" t="s">
        <v>335</v>
      </c>
      <c r="B23" s="263" t="s">
        <v>336</v>
      </c>
      <c r="C23" s="274">
        <f t="shared" si="0"/>
        <v>901.63</v>
      </c>
      <c r="D23" s="275">
        <v>347.02</v>
      </c>
      <c r="E23" s="275"/>
      <c r="F23" s="275">
        <v>552.89</v>
      </c>
      <c r="G23" s="275">
        <v>1.72</v>
      </c>
      <c r="H23" s="275"/>
      <c r="I23" s="255"/>
      <c r="J23" s="255"/>
    </row>
    <row r="24" spans="1:12" ht="14.1" customHeight="1">
      <c r="A24" s="262" t="s">
        <v>337</v>
      </c>
      <c r="B24" s="263" t="s">
        <v>338</v>
      </c>
      <c r="C24" s="274">
        <f t="shared" si="0"/>
        <v>8541.59</v>
      </c>
      <c r="D24" s="276">
        <f>(D25+D26+D27+D28+D29+D30+D31+D32+D33+D34+D35+D41+D42+D43)</f>
        <v>6486.14</v>
      </c>
      <c r="E24" s="276">
        <f t="shared" ref="E24:G24" si="1">(E25+E26+E27+E28+E29+E30+E31+E32+E33+E34+E35+E41+E42+E43)</f>
        <v>0</v>
      </c>
      <c r="F24" s="276">
        <f t="shared" si="1"/>
        <v>1.1599999999999999</v>
      </c>
      <c r="G24" s="276">
        <f t="shared" si="1"/>
        <v>2054.29</v>
      </c>
      <c r="H24" s="276">
        <f>(H25+H26+H27+H28+H29+H30+H31+H32+H33+H34+H35+H41+H42+H43)</f>
        <v>0</v>
      </c>
      <c r="I24" s="255"/>
      <c r="J24" s="255"/>
    </row>
    <row r="25" spans="1:12" ht="14.1" customHeight="1">
      <c r="A25" s="262" t="s">
        <v>339</v>
      </c>
      <c r="B25" s="264" t="s">
        <v>51</v>
      </c>
      <c r="C25" s="274">
        <f t="shared" si="0"/>
        <v>2095.98</v>
      </c>
      <c r="D25" s="275">
        <v>41.69</v>
      </c>
      <c r="E25" s="275"/>
      <c r="F25" s="275"/>
      <c r="G25" s="275">
        <v>2054.29</v>
      </c>
      <c r="H25" s="275"/>
      <c r="I25" s="255"/>
      <c r="J25" s="255"/>
    </row>
    <row r="26" spans="1:12" ht="14.1" customHeight="1">
      <c r="A26" s="262" t="s">
        <v>340</v>
      </c>
      <c r="B26" s="264" t="s">
        <v>341</v>
      </c>
      <c r="C26" s="274">
        <f t="shared" si="0"/>
        <v>0</v>
      </c>
      <c r="D26" s="275"/>
      <c r="E26" s="275"/>
      <c r="F26" s="275"/>
      <c r="G26" s="275"/>
      <c r="H26" s="275"/>
      <c r="I26" s="255"/>
      <c r="J26" s="255"/>
    </row>
    <row r="27" spans="1:12" ht="14.1" customHeight="1">
      <c r="A27" s="262" t="s">
        <v>342</v>
      </c>
      <c r="B27" s="264" t="s">
        <v>343</v>
      </c>
      <c r="C27" s="274">
        <f t="shared" si="0"/>
        <v>105.72</v>
      </c>
      <c r="D27" s="275">
        <v>105.72</v>
      </c>
      <c r="E27" s="275"/>
      <c r="F27" s="275"/>
      <c r="G27" s="275"/>
      <c r="H27" s="275"/>
      <c r="I27" s="255"/>
      <c r="J27" s="255"/>
    </row>
    <row r="28" spans="1:12" ht="14.1" customHeight="1">
      <c r="A28" s="262" t="s">
        <v>344</v>
      </c>
      <c r="B28" s="264" t="s">
        <v>345</v>
      </c>
      <c r="C28" s="274">
        <f t="shared" si="0"/>
        <v>365.4</v>
      </c>
      <c r="D28" s="278">
        <v>365.4</v>
      </c>
      <c r="E28" s="275"/>
      <c r="F28" s="275"/>
      <c r="G28" s="275"/>
      <c r="H28" s="275"/>
      <c r="I28" s="255"/>
      <c r="J28" s="255"/>
    </row>
    <row r="29" spans="1:12" ht="14.1" customHeight="1">
      <c r="A29" s="262" t="s">
        <v>346</v>
      </c>
      <c r="B29" s="264" t="s">
        <v>347</v>
      </c>
      <c r="C29" s="274">
        <f t="shared" si="0"/>
        <v>44.65</v>
      </c>
      <c r="D29" s="275">
        <v>44.65</v>
      </c>
      <c r="E29" s="275"/>
      <c r="F29" s="275"/>
      <c r="G29" s="275"/>
      <c r="H29" s="275"/>
      <c r="I29" s="255"/>
      <c r="J29" s="255"/>
    </row>
    <row r="30" spans="1:12" ht="14.1" customHeight="1">
      <c r="A30" s="262" t="s">
        <v>348</v>
      </c>
      <c r="B30" s="264" t="s">
        <v>56</v>
      </c>
      <c r="C30" s="274">
        <f t="shared" si="0"/>
        <v>0</v>
      </c>
      <c r="D30" s="275"/>
      <c r="E30" s="275"/>
      <c r="F30" s="275"/>
      <c r="G30" s="275"/>
      <c r="H30" s="275"/>
      <c r="I30" s="255"/>
    </row>
    <row r="31" spans="1:12" ht="14.1" customHeight="1">
      <c r="A31" s="262" t="s">
        <v>349</v>
      </c>
      <c r="B31" s="264" t="s">
        <v>57</v>
      </c>
      <c r="C31" s="274">
        <f t="shared" si="0"/>
        <v>0</v>
      </c>
      <c r="D31" s="275"/>
      <c r="E31" s="275"/>
      <c r="F31" s="275"/>
      <c r="G31" s="275"/>
      <c r="H31" s="275"/>
      <c r="I31" s="255"/>
    </row>
    <row r="32" spans="1:12" ht="14.1" customHeight="1">
      <c r="A32" s="262" t="s">
        <v>350</v>
      </c>
      <c r="B32" s="265" t="s">
        <v>351</v>
      </c>
      <c r="C32" s="274">
        <f t="shared" si="0"/>
        <v>0</v>
      </c>
      <c r="D32" s="275"/>
      <c r="E32" s="275"/>
      <c r="F32" s="275"/>
      <c r="G32" s="275"/>
      <c r="H32" s="275"/>
      <c r="I32" s="255"/>
    </row>
    <row r="33" spans="1:9" ht="14.1" customHeight="1">
      <c r="A33" s="262" t="s">
        <v>352</v>
      </c>
      <c r="B33" s="264" t="s">
        <v>353</v>
      </c>
      <c r="C33" s="274">
        <f t="shared" si="0"/>
        <v>0</v>
      </c>
      <c r="D33" s="275"/>
      <c r="E33" s="275"/>
      <c r="F33" s="275"/>
      <c r="G33" s="275"/>
      <c r="H33" s="275"/>
      <c r="I33" s="255"/>
    </row>
    <row r="34" spans="1:9" ht="14.1" customHeight="1">
      <c r="A34" s="262" t="s">
        <v>354</v>
      </c>
      <c r="B34" s="264" t="s">
        <v>60</v>
      </c>
      <c r="C34" s="274">
        <f t="shared" si="0"/>
        <v>1.1599999999999999</v>
      </c>
      <c r="D34" s="275"/>
      <c r="E34" s="275"/>
      <c r="F34" s="275">
        <v>1.1599999999999999</v>
      </c>
      <c r="G34" s="275"/>
      <c r="H34" s="275"/>
      <c r="I34" s="255"/>
    </row>
    <row r="35" spans="1:9" ht="14.1" customHeight="1">
      <c r="A35" s="266" t="s">
        <v>355</v>
      </c>
      <c r="B35" s="264" t="s">
        <v>62</v>
      </c>
      <c r="C35" s="274">
        <f>(D35+E35+F35+G35+H35)</f>
        <v>5420.93</v>
      </c>
      <c r="D35" s="276">
        <f>(D37+D38+D39+D40)</f>
        <v>5420.93</v>
      </c>
      <c r="E35" s="276">
        <f>(E37+E38+E39+E40)</f>
        <v>0</v>
      </c>
      <c r="F35" s="276">
        <f>(F37+F38+F39+F40)</f>
        <v>0</v>
      </c>
      <c r="G35" s="276">
        <f>(G37+G38+G39+G40)</f>
        <v>0</v>
      </c>
      <c r="H35" s="276">
        <f>(H37+H38+H39+H40)</f>
        <v>0</v>
      </c>
      <c r="I35" s="255"/>
    </row>
    <row r="36" spans="1:9" ht="14.1" customHeight="1">
      <c r="A36" s="266"/>
      <c r="B36" s="263" t="s">
        <v>333</v>
      </c>
      <c r="C36" s="274"/>
      <c r="D36" s="276"/>
      <c r="E36" s="277"/>
      <c r="F36" s="277"/>
      <c r="G36" s="277"/>
      <c r="H36" s="277"/>
      <c r="I36" s="255"/>
    </row>
    <row r="37" spans="1:9" ht="14.1" customHeight="1">
      <c r="A37" s="266"/>
      <c r="B37" s="264" t="s">
        <v>356</v>
      </c>
      <c r="C37" s="274">
        <f t="shared" ref="C37:C47" si="2">(D37+E37+F37+G37+H37)</f>
        <v>4585.68</v>
      </c>
      <c r="D37" s="276">
        <v>4585.68</v>
      </c>
      <c r="E37" s="277"/>
      <c r="F37" s="277"/>
      <c r="G37" s="277"/>
      <c r="H37" s="277"/>
      <c r="I37" s="255"/>
    </row>
    <row r="38" spans="1:9" ht="14.1" customHeight="1">
      <c r="A38" s="266"/>
      <c r="B38" s="264" t="s">
        <v>357</v>
      </c>
      <c r="C38" s="274">
        <f t="shared" si="2"/>
        <v>677.83</v>
      </c>
      <c r="D38" s="276">
        <v>677.83</v>
      </c>
      <c r="E38" s="277"/>
      <c r="F38" s="277"/>
      <c r="G38" s="277"/>
      <c r="H38" s="277"/>
      <c r="I38" s="255"/>
    </row>
    <row r="39" spans="1:9" ht="14.1" customHeight="1">
      <c r="A39" s="266"/>
      <c r="B39" s="264" t="s">
        <v>358</v>
      </c>
      <c r="C39" s="274">
        <f t="shared" si="2"/>
        <v>157.41999999999999</v>
      </c>
      <c r="D39" s="276">
        <v>157.41999999999999</v>
      </c>
      <c r="E39" s="277"/>
      <c r="F39" s="277"/>
      <c r="G39" s="277"/>
      <c r="H39" s="277"/>
      <c r="I39" s="255"/>
    </row>
    <row r="40" spans="1:9" ht="14.1" customHeight="1">
      <c r="A40" s="266"/>
      <c r="B40" s="264" t="s">
        <v>359</v>
      </c>
      <c r="C40" s="274">
        <f t="shared" si="2"/>
        <v>0</v>
      </c>
      <c r="D40" s="276"/>
      <c r="E40" s="277"/>
      <c r="F40" s="277"/>
      <c r="G40" s="277"/>
      <c r="H40" s="277"/>
      <c r="I40" s="255"/>
    </row>
    <row r="41" spans="1:9" ht="26.25" customHeight="1">
      <c r="A41" s="266" t="s">
        <v>360</v>
      </c>
      <c r="B41" s="264" t="s">
        <v>63</v>
      </c>
      <c r="C41" s="274">
        <f t="shared" si="2"/>
        <v>0</v>
      </c>
      <c r="D41" s="275"/>
      <c r="E41" s="275"/>
      <c r="F41" s="275"/>
      <c r="G41" s="275"/>
      <c r="H41" s="275"/>
      <c r="I41" s="255"/>
    </row>
    <row r="42" spans="1:9" ht="14.1" customHeight="1">
      <c r="A42" s="266" t="s">
        <v>361</v>
      </c>
      <c r="B42" s="264" t="s">
        <v>64</v>
      </c>
      <c r="C42" s="274">
        <f t="shared" si="2"/>
        <v>0</v>
      </c>
      <c r="D42" s="275"/>
      <c r="E42" s="275"/>
      <c r="F42" s="275"/>
      <c r="G42" s="275"/>
      <c r="H42" s="275"/>
      <c r="I42" s="255"/>
    </row>
    <row r="43" spans="1:9" ht="14.1" customHeight="1">
      <c r="A43" s="262" t="s">
        <v>362</v>
      </c>
      <c r="B43" s="264" t="s">
        <v>65</v>
      </c>
      <c r="C43" s="274">
        <f t="shared" si="2"/>
        <v>507.75</v>
      </c>
      <c r="D43" s="276">
        <v>507.75</v>
      </c>
      <c r="E43" s="276"/>
      <c r="F43" s="276"/>
      <c r="G43" s="276"/>
      <c r="H43" s="276"/>
      <c r="I43" s="255"/>
    </row>
    <row r="44" spans="1:9" ht="14.1" customHeight="1">
      <c r="A44" s="266" t="s">
        <v>368</v>
      </c>
      <c r="B44" s="267" t="s">
        <v>369</v>
      </c>
      <c r="C44" s="274">
        <f t="shared" si="2"/>
        <v>0</v>
      </c>
      <c r="D44" s="275"/>
      <c r="E44" s="275"/>
      <c r="F44" s="275"/>
      <c r="G44" s="275"/>
      <c r="H44" s="275"/>
      <c r="I44" s="255"/>
    </row>
    <row r="45" spans="1:9" ht="14.1" customHeight="1">
      <c r="A45" s="266" t="s">
        <v>371</v>
      </c>
      <c r="B45" s="263" t="s">
        <v>370</v>
      </c>
      <c r="C45" s="274">
        <f t="shared" si="2"/>
        <v>517</v>
      </c>
      <c r="D45" s="278">
        <v>517</v>
      </c>
      <c r="E45" s="275"/>
      <c r="F45" s="275"/>
      <c r="G45" s="275"/>
      <c r="H45" s="275"/>
      <c r="I45" s="255"/>
    </row>
    <row r="46" spans="1:9" ht="14.1" customHeight="1">
      <c r="A46" s="262"/>
      <c r="B46" s="263"/>
      <c r="C46" s="274">
        <f t="shared" si="2"/>
        <v>0</v>
      </c>
      <c r="D46" s="275"/>
      <c r="E46" s="275"/>
      <c r="F46" s="275"/>
      <c r="G46" s="275"/>
      <c r="H46" s="275"/>
      <c r="I46" s="255"/>
    </row>
    <row r="47" spans="1:9" ht="17.25" customHeight="1">
      <c r="A47" s="268"/>
      <c r="B47" s="269" t="s">
        <v>363</v>
      </c>
      <c r="C47" s="274">
        <f t="shared" si="2"/>
        <v>61937.57</v>
      </c>
      <c r="D47" s="274">
        <f>(D20+D23+D24+D44+D45+D46)</f>
        <v>24919.040000000001</v>
      </c>
      <c r="E47" s="274">
        <f t="shared" ref="E47:H47" si="3">(E20+E23+E24+E44+E45+E46)</f>
        <v>0</v>
      </c>
      <c r="F47" s="274">
        <f t="shared" si="3"/>
        <v>34843.72</v>
      </c>
      <c r="G47" s="274">
        <f t="shared" si="3"/>
        <v>2174.81</v>
      </c>
      <c r="H47" s="274">
        <f t="shared" si="3"/>
        <v>0</v>
      </c>
      <c r="I47" s="255"/>
    </row>
    <row r="48" spans="1:9">
      <c r="A48" s="272"/>
      <c r="B48" s="272"/>
      <c r="C48" s="272"/>
      <c r="D48" s="272"/>
      <c r="E48" s="272"/>
      <c r="F48" s="272"/>
      <c r="G48" s="272"/>
      <c r="H48" s="272"/>
      <c r="I48" s="255"/>
    </row>
    <row r="49" spans="1:9">
      <c r="A49" s="272" t="s">
        <v>286</v>
      </c>
      <c r="B49" s="273"/>
      <c r="C49" s="604"/>
      <c r="D49" s="604"/>
      <c r="E49" s="273"/>
      <c r="F49" s="605" t="s">
        <v>235</v>
      </c>
      <c r="G49" s="605"/>
      <c r="H49" s="605"/>
      <c r="I49" s="255"/>
    </row>
    <row r="50" spans="1:9">
      <c r="A50" s="272"/>
      <c r="B50" s="272"/>
      <c r="C50" s="606" t="s">
        <v>364</v>
      </c>
      <c r="D50" s="606"/>
      <c r="E50" s="607" t="s">
        <v>365</v>
      </c>
      <c r="F50" s="607"/>
      <c r="G50" s="607"/>
      <c r="H50" s="607"/>
      <c r="I50" s="255"/>
    </row>
    <row r="51" spans="1:9">
      <c r="A51" s="272"/>
      <c r="B51" s="272"/>
      <c r="C51" s="256"/>
      <c r="D51" s="256"/>
      <c r="E51" s="256"/>
      <c r="F51" s="256"/>
      <c r="G51" s="256"/>
      <c r="H51" s="256"/>
      <c r="I51" s="255"/>
    </row>
    <row r="52" spans="1:9">
      <c r="A52" s="603" t="s">
        <v>287</v>
      </c>
      <c r="B52" s="603"/>
      <c r="C52" s="604"/>
      <c r="D52" s="604"/>
      <c r="E52" s="273"/>
      <c r="F52" s="605" t="s">
        <v>240</v>
      </c>
      <c r="G52" s="605"/>
      <c r="H52" s="605"/>
      <c r="I52" s="255"/>
    </row>
    <row r="53" spans="1:9">
      <c r="A53" s="272"/>
      <c r="B53" s="273"/>
      <c r="C53" s="606" t="s">
        <v>364</v>
      </c>
      <c r="D53" s="606"/>
      <c r="E53" s="607" t="s">
        <v>365</v>
      </c>
      <c r="F53" s="607"/>
      <c r="G53" s="607"/>
      <c r="H53" s="607"/>
    </row>
    <row r="54" spans="1:9">
      <c r="B54" s="255"/>
      <c r="C54" s="256"/>
      <c r="D54" s="256"/>
      <c r="E54" s="256"/>
      <c r="F54" s="256"/>
      <c r="G54" s="608"/>
      <c r="H54" s="608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4:H54"/>
    <mergeCell ref="F16:F18"/>
    <mergeCell ref="G16:G18"/>
    <mergeCell ref="H16:H18"/>
    <mergeCell ref="C49:D49"/>
    <mergeCell ref="F49:H49"/>
    <mergeCell ref="C50:D50"/>
    <mergeCell ref="E50:H50"/>
    <mergeCell ref="A52:B52"/>
    <mergeCell ref="C52:D52"/>
    <mergeCell ref="F52:H52"/>
    <mergeCell ref="C53:D53"/>
    <mergeCell ref="E53:H53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topLeftCell="A10" workbookViewId="0">
      <selection activeCell="H23" sqref="H23"/>
    </sheetView>
  </sheetViews>
  <sheetFormatPr defaultRowHeight="15"/>
  <cols>
    <col min="1" max="1" width="6.42578125" style="356" customWidth="1"/>
    <col min="2" max="2" width="13.7109375" style="356" customWidth="1"/>
    <col min="3" max="3" width="11.5703125" style="356" customWidth="1"/>
    <col min="4" max="4" width="9.140625" style="356" customWidth="1"/>
    <col min="5" max="5" width="7.140625" style="356" customWidth="1"/>
    <col min="6" max="6" width="13.7109375" style="356" customWidth="1"/>
    <col min="7" max="7" width="10" style="356" customWidth="1"/>
    <col min="8" max="8" width="13.5703125" style="356" customWidth="1"/>
    <col min="9" max="9" width="9.140625" style="356" customWidth="1"/>
    <col min="10" max="16384" width="9.140625" style="258"/>
  </cols>
  <sheetData>
    <row r="2" spans="1:8">
      <c r="A2" s="622" t="s">
        <v>414</v>
      </c>
      <c r="B2" s="622"/>
      <c r="C2" s="622"/>
      <c r="D2" s="622"/>
      <c r="E2" s="622"/>
      <c r="F2" s="622"/>
      <c r="G2" s="622"/>
      <c r="H2" s="622"/>
    </row>
    <row r="3" spans="1:8">
      <c r="A3" s="623" t="s">
        <v>256</v>
      </c>
      <c r="B3" s="623"/>
      <c r="C3" s="623"/>
      <c r="D3" s="623"/>
      <c r="E3" s="623"/>
      <c r="F3" s="623"/>
      <c r="G3" s="623"/>
      <c r="H3" s="623"/>
    </row>
    <row r="6" spans="1:8">
      <c r="A6" s="624" t="s">
        <v>415</v>
      </c>
      <c r="B6" s="624"/>
      <c r="C6" s="624"/>
      <c r="D6" s="624"/>
      <c r="E6" s="624"/>
      <c r="F6" s="624"/>
      <c r="G6" s="624"/>
      <c r="H6" s="624"/>
    </row>
    <row r="9" spans="1:8" ht="15" customHeight="1">
      <c r="A9" s="625" t="s">
        <v>432</v>
      </c>
      <c r="B9" s="625"/>
      <c r="C9" s="625"/>
      <c r="D9" s="625"/>
      <c r="E9" s="625"/>
      <c r="F9" s="625"/>
      <c r="G9" s="625"/>
      <c r="H9" s="625"/>
    </row>
    <row r="10" spans="1:8">
      <c r="D10" s="357"/>
    </row>
    <row r="11" spans="1:8">
      <c r="C11" s="624" t="s">
        <v>417</v>
      </c>
      <c r="D11" s="624"/>
      <c r="E11" s="624"/>
      <c r="F11" s="624"/>
    </row>
    <row r="12" spans="1:8">
      <c r="B12" s="621"/>
      <c r="C12" s="621"/>
      <c r="D12" s="621"/>
      <c r="E12" s="621"/>
      <c r="F12" s="621"/>
      <c r="G12" s="621"/>
    </row>
    <row r="14" spans="1:8" ht="15" customHeight="1">
      <c r="A14" s="627" t="s">
        <v>418</v>
      </c>
      <c r="B14" s="627"/>
      <c r="C14" s="358" t="s">
        <v>419</v>
      </c>
      <c r="D14" s="359"/>
      <c r="E14" s="359"/>
      <c r="F14" s="359"/>
      <c r="G14" s="359"/>
      <c r="H14" s="359"/>
    </row>
    <row r="15" spans="1:8">
      <c r="A15" s="628" t="s">
        <v>433</v>
      </c>
      <c r="B15" s="628"/>
      <c r="C15" s="628"/>
      <c r="D15" s="628"/>
      <c r="E15" s="628"/>
      <c r="F15" s="628"/>
      <c r="G15" s="628"/>
      <c r="H15" s="628"/>
    </row>
    <row r="16" spans="1:8" ht="28.5" customHeight="1">
      <c r="A16" s="360" t="s">
        <v>421</v>
      </c>
      <c r="B16" s="360" t="s">
        <v>422</v>
      </c>
      <c r="C16" s="629" t="s">
        <v>423</v>
      </c>
      <c r="D16" s="630"/>
      <c r="E16" s="631"/>
      <c r="F16" s="360" t="s">
        <v>424</v>
      </c>
      <c r="G16" s="361" t="s">
        <v>425</v>
      </c>
      <c r="H16" s="361" t="s">
        <v>426</v>
      </c>
    </row>
    <row r="17" spans="1:8">
      <c r="A17" s="362">
        <v>1</v>
      </c>
      <c r="B17" s="363" t="s">
        <v>27</v>
      </c>
      <c r="C17" s="632" t="s">
        <v>427</v>
      </c>
      <c r="D17" s="632"/>
      <c r="E17" s="632"/>
      <c r="F17" s="345" t="s">
        <v>431</v>
      </c>
      <c r="G17" s="355">
        <v>1</v>
      </c>
      <c r="H17" s="364">
        <v>34637.85</v>
      </c>
    </row>
    <row r="18" spans="1:8">
      <c r="A18" s="362">
        <v>2</v>
      </c>
      <c r="B18" s="363" t="s">
        <v>27</v>
      </c>
      <c r="C18" s="632" t="s">
        <v>434</v>
      </c>
      <c r="D18" s="632"/>
      <c r="E18" s="632"/>
      <c r="F18" s="345" t="s">
        <v>431</v>
      </c>
      <c r="G18" s="355">
        <v>1</v>
      </c>
      <c r="H18" s="364">
        <v>25076.09</v>
      </c>
    </row>
    <row r="19" spans="1:8">
      <c r="A19" s="362">
        <v>3</v>
      </c>
      <c r="B19" s="363" t="s">
        <v>27</v>
      </c>
      <c r="C19" s="632" t="s">
        <v>435</v>
      </c>
      <c r="D19" s="632"/>
      <c r="E19" s="632"/>
      <c r="F19" s="345" t="s">
        <v>431</v>
      </c>
      <c r="G19" s="355">
        <v>1</v>
      </c>
      <c r="H19" s="364">
        <v>358.43</v>
      </c>
    </row>
    <row r="20" spans="1:8">
      <c r="A20" s="362"/>
      <c r="B20" s="363"/>
      <c r="C20" s="626" t="s">
        <v>428</v>
      </c>
      <c r="D20" s="626"/>
      <c r="E20" s="626"/>
      <c r="F20" s="365" t="s">
        <v>431</v>
      </c>
      <c r="G20" s="354">
        <v>1</v>
      </c>
      <c r="H20" s="366">
        <f>0+H17+H18</f>
        <v>59713.94</v>
      </c>
    </row>
    <row r="21" spans="1:8">
      <c r="A21" s="362">
        <v>4</v>
      </c>
      <c r="B21" s="363" t="s">
        <v>244</v>
      </c>
      <c r="C21" s="632" t="s">
        <v>429</v>
      </c>
      <c r="D21" s="632"/>
      <c r="E21" s="632"/>
      <c r="F21" s="345" t="s">
        <v>431</v>
      </c>
      <c r="G21" s="355">
        <v>1</v>
      </c>
      <c r="H21" s="364">
        <v>388.81</v>
      </c>
    </row>
    <row r="22" spans="1:8">
      <c r="A22" s="362">
        <v>5</v>
      </c>
      <c r="B22" s="363" t="s">
        <v>244</v>
      </c>
      <c r="C22" s="632" t="s">
        <v>427</v>
      </c>
      <c r="D22" s="632"/>
      <c r="E22" s="632"/>
      <c r="F22" s="345" t="s">
        <v>431</v>
      </c>
      <c r="G22" s="355">
        <v>1</v>
      </c>
      <c r="H22" s="364">
        <v>24717.82</v>
      </c>
    </row>
    <row r="23" spans="1:8">
      <c r="A23" s="362">
        <v>6</v>
      </c>
      <c r="B23" s="363" t="s">
        <v>244</v>
      </c>
      <c r="C23" s="632" t="s">
        <v>434</v>
      </c>
      <c r="D23" s="632"/>
      <c r="E23" s="632"/>
      <c r="F23" s="345" t="s">
        <v>431</v>
      </c>
      <c r="G23" s="355">
        <v>1</v>
      </c>
      <c r="H23" s="364">
        <v>5701.45</v>
      </c>
    </row>
    <row r="24" spans="1:8">
      <c r="A24" s="362">
        <v>7</v>
      </c>
      <c r="B24" s="363" t="s">
        <v>244</v>
      </c>
      <c r="C24" s="632" t="s">
        <v>435</v>
      </c>
      <c r="D24" s="632"/>
      <c r="E24" s="632"/>
      <c r="F24" s="345" t="s">
        <v>431</v>
      </c>
      <c r="G24" s="355">
        <v>1</v>
      </c>
      <c r="H24" s="364">
        <v>86.72</v>
      </c>
    </row>
    <row r="25" spans="1:8">
      <c r="A25" s="362"/>
      <c r="B25" s="363"/>
      <c r="C25" s="626" t="s">
        <v>428</v>
      </c>
      <c r="D25" s="626"/>
      <c r="E25" s="626"/>
      <c r="F25" s="365" t="s">
        <v>431</v>
      </c>
      <c r="G25" s="354">
        <v>1</v>
      </c>
      <c r="H25" s="366">
        <f>0+H21+H22+H23</f>
        <v>30808.080000000002</v>
      </c>
    </row>
    <row r="26" spans="1:8">
      <c r="A26" s="357"/>
      <c r="B26" s="367"/>
      <c r="C26" s="627"/>
      <c r="D26" s="627"/>
      <c r="E26" s="627"/>
      <c r="F26" s="350"/>
      <c r="G26" s="368"/>
      <c r="H26" s="369"/>
    </row>
    <row r="27" spans="1:8">
      <c r="A27" s="357"/>
      <c r="B27" s="367"/>
      <c r="C27" s="367"/>
      <c r="D27" s="367"/>
      <c r="E27" s="367"/>
      <c r="F27" s="350"/>
      <c r="G27" s="368"/>
      <c r="H27" s="369"/>
    </row>
    <row r="30" spans="1:8">
      <c r="A30" s="627" t="s">
        <v>234</v>
      </c>
      <c r="B30" s="627"/>
      <c r="C30" s="627"/>
      <c r="D30" s="627"/>
      <c r="E30" s="634" t="s">
        <v>235</v>
      </c>
      <c r="F30" s="634"/>
      <c r="G30" s="634"/>
      <c r="H30" s="634"/>
    </row>
    <row r="31" spans="1:8">
      <c r="E31" s="633" t="s">
        <v>430</v>
      </c>
      <c r="F31" s="633"/>
      <c r="G31" s="633"/>
      <c r="H31" s="633"/>
    </row>
    <row r="34" spans="1:8">
      <c r="A34" s="627" t="s">
        <v>239</v>
      </c>
      <c r="B34" s="627"/>
      <c r="C34" s="627"/>
      <c r="D34" s="627"/>
      <c r="E34" s="634" t="s">
        <v>240</v>
      </c>
      <c r="F34" s="634"/>
      <c r="G34" s="634"/>
      <c r="H34" s="634"/>
    </row>
    <row r="35" spans="1:8">
      <c r="E35" s="633" t="s">
        <v>430</v>
      </c>
      <c r="F35" s="633"/>
      <c r="G35" s="633"/>
      <c r="H35" s="633"/>
    </row>
  </sheetData>
  <mergeCells count="25">
    <mergeCell ref="E35:H35"/>
    <mergeCell ref="C26:E26"/>
    <mergeCell ref="A30:D30"/>
    <mergeCell ref="E30:H30"/>
    <mergeCell ref="E31:H31"/>
    <mergeCell ref="A34:D34"/>
    <mergeCell ref="E34:H34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11811023622047245" right="0.11811023622047245" top="0.74803149606299213" bottom="0.15748031496062992" header="0.31496062992125984" footer="0.31496062992125984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34" workbookViewId="0">
      <selection activeCell="G22" sqref="G22"/>
    </sheetView>
  </sheetViews>
  <sheetFormatPr defaultRowHeight="15"/>
  <cols>
    <col min="1" max="1" width="6.42578125" style="337" customWidth="1"/>
    <col min="2" max="2" width="13.7109375" style="337" customWidth="1"/>
    <col min="3" max="3" width="11.5703125" style="337" customWidth="1"/>
    <col min="4" max="4" width="9.140625" style="337" customWidth="1"/>
    <col min="5" max="5" width="7.140625" style="337" customWidth="1"/>
    <col min="6" max="6" width="13.7109375" style="337" customWidth="1"/>
    <col min="7" max="7" width="10" style="337" customWidth="1"/>
    <col min="8" max="8" width="13.5703125" style="337" customWidth="1"/>
    <col min="9" max="9" width="9.140625" style="337" customWidth="1"/>
    <col min="10" max="16384" width="9.140625" style="258"/>
  </cols>
  <sheetData>
    <row r="2" spans="1:8">
      <c r="A2" s="636" t="s">
        <v>414</v>
      </c>
      <c r="B2" s="636"/>
      <c r="C2" s="636"/>
      <c r="D2" s="636"/>
      <c r="E2" s="636"/>
      <c r="F2" s="636"/>
      <c r="G2" s="636"/>
      <c r="H2" s="636"/>
    </row>
    <row r="3" spans="1:8">
      <c r="A3" s="637" t="s">
        <v>256</v>
      </c>
      <c r="B3" s="637"/>
      <c r="C3" s="637"/>
      <c r="D3" s="637"/>
      <c r="E3" s="637"/>
      <c r="F3" s="637"/>
      <c r="G3" s="637"/>
      <c r="H3" s="637"/>
    </row>
    <row r="6" spans="1:8">
      <c r="A6" s="638" t="s">
        <v>415</v>
      </c>
      <c r="B6" s="638"/>
      <c r="C6" s="638"/>
      <c r="D6" s="638"/>
      <c r="E6" s="638"/>
      <c r="F6" s="638"/>
      <c r="G6" s="638"/>
      <c r="H6" s="638"/>
    </row>
    <row r="9" spans="1:8" ht="15.75">
      <c r="A9" s="639" t="s">
        <v>416</v>
      </c>
      <c r="B9" s="639"/>
      <c r="C9" s="639"/>
      <c r="D9" s="639"/>
      <c r="E9" s="639"/>
      <c r="F9" s="639"/>
      <c r="G9" s="639"/>
      <c r="H9" s="639"/>
    </row>
    <row r="10" spans="1:8">
      <c r="D10" s="338"/>
    </row>
    <row r="11" spans="1:8">
      <c r="C11" s="638" t="s">
        <v>417</v>
      </c>
      <c r="D11" s="638"/>
      <c r="E11" s="638"/>
      <c r="F11" s="638"/>
    </row>
    <row r="12" spans="1:8">
      <c r="B12" s="640"/>
      <c r="C12" s="640"/>
      <c r="D12" s="640"/>
      <c r="E12" s="640"/>
      <c r="F12" s="640"/>
      <c r="G12" s="640"/>
    </row>
    <row r="14" spans="1:8">
      <c r="A14" s="641" t="s">
        <v>418</v>
      </c>
      <c r="B14" s="641"/>
      <c r="C14" s="339" t="s">
        <v>419</v>
      </c>
      <c r="D14" s="340"/>
      <c r="E14" s="340"/>
      <c r="F14" s="340"/>
      <c r="G14" s="340"/>
      <c r="H14" s="340"/>
    </row>
    <row r="15" spans="1:8">
      <c r="A15" s="642" t="s">
        <v>420</v>
      </c>
      <c r="B15" s="642"/>
      <c r="C15" s="642"/>
      <c r="D15" s="642"/>
      <c r="E15" s="642"/>
      <c r="F15" s="642"/>
      <c r="G15" s="642"/>
      <c r="H15" s="642"/>
    </row>
    <row r="16" spans="1:8" ht="28.5">
      <c r="A16" s="341" t="s">
        <v>421</v>
      </c>
      <c r="B16" s="341" t="s">
        <v>422</v>
      </c>
      <c r="C16" s="643" t="s">
        <v>423</v>
      </c>
      <c r="D16" s="644"/>
      <c r="E16" s="645"/>
      <c r="F16" s="341" t="s">
        <v>424</v>
      </c>
      <c r="G16" s="342" t="s">
        <v>425</v>
      </c>
      <c r="H16" s="342" t="s">
        <v>426</v>
      </c>
    </row>
    <row r="17" spans="1:8">
      <c r="A17" s="343">
        <v>1</v>
      </c>
      <c r="B17" s="344" t="s">
        <v>27</v>
      </c>
      <c r="C17" s="635" t="s">
        <v>427</v>
      </c>
      <c r="D17" s="635"/>
      <c r="E17" s="635"/>
      <c r="F17" s="345" t="s">
        <v>431</v>
      </c>
      <c r="G17" s="346" t="s">
        <v>25</v>
      </c>
      <c r="H17" s="347">
        <v>75479.3</v>
      </c>
    </row>
    <row r="18" spans="1:8">
      <c r="A18" s="343"/>
      <c r="B18" s="344"/>
      <c r="C18" s="646" t="s">
        <v>428</v>
      </c>
      <c r="D18" s="646"/>
      <c r="E18" s="646"/>
      <c r="F18" s="353" t="s">
        <v>431</v>
      </c>
      <c r="G18" s="354" t="s">
        <v>25</v>
      </c>
      <c r="H18" s="348">
        <f>0+H17</f>
        <v>75479.3</v>
      </c>
    </row>
    <row r="19" spans="1:8">
      <c r="A19" s="343">
        <v>2</v>
      </c>
      <c r="B19" s="344" t="s">
        <v>244</v>
      </c>
      <c r="C19" s="635" t="s">
        <v>429</v>
      </c>
      <c r="D19" s="635"/>
      <c r="E19" s="635"/>
      <c r="F19" s="345" t="s">
        <v>431</v>
      </c>
      <c r="G19" s="355" t="s">
        <v>25</v>
      </c>
      <c r="H19" s="347">
        <v>2728.41</v>
      </c>
    </row>
    <row r="20" spans="1:8">
      <c r="A20" s="343">
        <v>3</v>
      </c>
      <c r="B20" s="344" t="s">
        <v>244</v>
      </c>
      <c r="C20" s="635" t="s">
        <v>427</v>
      </c>
      <c r="D20" s="635"/>
      <c r="E20" s="635"/>
      <c r="F20" s="345" t="s">
        <v>431</v>
      </c>
      <c r="G20" s="355" t="s">
        <v>25</v>
      </c>
      <c r="H20" s="347">
        <v>63633.9</v>
      </c>
    </row>
    <row r="21" spans="1:8">
      <c r="A21" s="343"/>
      <c r="B21" s="344"/>
      <c r="C21" s="646" t="s">
        <v>428</v>
      </c>
      <c r="D21" s="646"/>
      <c r="E21" s="646"/>
      <c r="F21" s="353" t="s">
        <v>431</v>
      </c>
      <c r="G21" s="354" t="s">
        <v>25</v>
      </c>
      <c r="H21" s="348">
        <f>0+H19+H20</f>
        <v>66362.31</v>
      </c>
    </row>
    <row r="22" spans="1:8">
      <c r="A22" s="338"/>
      <c r="B22" s="349"/>
      <c r="C22" s="641"/>
      <c r="D22" s="641"/>
      <c r="E22" s="641"/>
      <c r="F22" s="350"/>
      <c r="G22" s="351"/>
      <c r="H22" s="352"/>
    </row>
    <row r="23" spans="1:8">
      <c r="A23" s="338"/>
      <c r="B23" s="349"/>
      <c r="C23" s="349"/>
      <c r="D23" s="349"/>
      <c r="E23" s="349"/>
      <c r="F23" s="350"/>
      <c r="G23" s="351"/>
      <c r="H23" s="352"/>
    </row>
    <row r="26" spans="1:8">
      <c r="A26" s="641" t="s">
        <v>234</v>
      </c>
      <c r="B26" s="641"/>
      <c r="C26" s="641"/>
      <c r="D26" s="641"/>
      <c r="E26" s="647" t="s">
        <v>235</v>
      </c>
      <c r="F26" s="647"/>
      <c r="G26" s="647"/>
      <c r="H26" s="647"/>
    </row>
    <row r="27" spans="1:8">
      <c r="E27" s="648" t="s">
        <v>430</v>
      </c>
      <c r="F27" s="648"/>
      <c r="G27" s="648"/>
      <c r="H27" s="648"/>
    </row>
    <row r="30" spans="1:8">
      <c r="A30" s="641" t="s">
        <v>239</v>
      </c>
      <c r="B30" s="641"/>
      <c r="C30" s="641"/>
      <c r="D30" s="641"/>
      <c r="E30" s="647" t="s">
        <v>240</v>
      </c>
      <c r="F30" s="647"/>
      <c r="G30" s="647"/>
      <c r="H30" s="647"/>
    </row>
    <row r="31" spans="1:8">
      <c r="E31" s="648" t="s">
        <v>430</v>
      </c>
      <c r="F31" s="648"/>
      <c r="G31" s="648"/>
      <c r="H31" s="648"/>
    </row>
  </sheetData>
  <mergeCells count="21"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34" workbookViewId="0">
      <selection activeCell="J31" sqref="J31"/>
    </sheetView>
  </sheetViews>
  <sheetFormatPr defaultRowHeight="12"/>
  <cols>
    <col min="1" max="1" width="23.42578125" style="371" customWidth="1"/>
    <col min="2" max="2" width="7.85546875" style="371" customWidth="1"/>
    <col min="3" max="4" width="8.140625" style="371" customWidth="1"/>
    <col min="5" max="5" width="7.5703125" style="371" customWidth="1"/>
    <col min="6" max="7" width="7.42578125" style="371" customWidth="1"/>
    <col min="8" max="8" width="8.42578125" style="371" customWidth="1"/>
    <col min="9" max="9" width="8.140625" style="371" customWidth="1"/>
    <col min="10" max="10" width="6" style="371" customWidth="1"/>
    <col min="11" max="11" width="8.140625" style="371" customWidth="1"/>
    <col min="12" max="12" width="8.85546875" style="371" customWidth="1"/>
    <col min="13" max="13" width="8.28515625" style="371" customWidth="1"/>
    <col min="14" max="14" width="9.140625" style="371"/>
    <col min="15" max="15" width="6" style="371" customWidth="1"/>
    <col min="16" max="16" width="7.5703125" style="371" customWidth="1"/>
    <col min="17" max="17" width="5.140625" style="371" customWidth="1"/>
    <col min="18" max="18" width="5.28515625" style="371" customWidth="1"/>
    <col min="19" max="19" width="8.5703125" style="371" customWidth="1"/>
    <col min="20" max="16384" width="9.140625" style="371"/>
  </cols>
  <sheetData>
    <row r="1" spans="1:27" ht="12.75" customHeight="1">
      <c r="A1" s="370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651" t="s">
        <v>436</v>
      </c>
      <c r="O1" s="651"/>
      <c r="P1" s="651"/>
      <c r="Q1" s="651"/>
      <c r="R1" s="651"/>
      <c r="S1" s="651"/>
    </row>
    <row r="2" spans="1:27" ht="18" customHeight="1">
      <c r="A2" s="370"/>
      <c r="B2" s="652" t="s">
        <v>298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1"/>
      <c r="O2" s="651"/>
      <c r="P2" s="651"/>
      <c r="Q2" s="651"/>
      <c r="R2" s="651"/>
      <c r="S2" s="651"/>
    </row>
    <row r="3" spans="1:27" ht="9.75" customHeight="1">
      <c r="A3" s="370"/>
      <c r="B3" s="370"/>
      <c r="C3" s="370"/>
      <c r="D3" s="370"/>
      <c r="E3" s="370"/>
      <c r="F3" s="370"/>
      <c r="G3" s="370"/>
      <c r="H3" s="370" t="s">
        <v>437</v>
      </c>
      <c r="I3" s="372"/>
      <c r="J3" s="372"/>
      <c r="K3" s="372"/>
      <c r="L3" s="372"/>
      <c r="M3" s="372"/>
      <c r="N3" s="373"/>
      <c r="O3" s="373"/>
      <c r="P3" s="373"/>
      <c r="Q3" s="373"/>
      <c r="R3" s="373"/>
      <c r="S3" s="373"/>
    </row>
    <row r="4" spans="1:27" ht="0.75" customHeight="1">
      <c r="A4" s="370"/>
      <c r="B4" s="370"/>
      <c r="C4" s="370"/>
      <c r="D4" s="370"/>
      <c r="E4" s="370"/>
      <c r="F4" s="370"/>
      <c r="G4" s="370"/>
      <c r="H4" s="370"/>
      <c r="I4" s="372"/>
      <c r="J4" s="372"/>
      <c r="K4" s="372"/>
      <c r="L4" s="372"/>
      <c r="M4" s="372"/>
      <c r="N4" s="373"/>
      <c r="O4" s="373"/>
      <c r="P4" s="373"/>
      <c r="Q4" s="373"/>
      <c r="R4" s="373"/>
      <c r="S4" s="373"/>
      <c r="U4" s="374"/>
      <c r="V4" s="374"/>
      <c r="W4" s="374"/>
    </row>
    <row r="5" spans="1:27" ht="26.25" customHeight="1">
      <c r="A5" s="653" t="s">
        <v>481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374"/>
      <c r="U5" s="374"/>
      <c r="V5" s="374"/>
    </row>
    <row r="6" spans="1:27" ht="3" customHeight="1">
      <c r="A6" s="375"/>
      <c r="B6" s="375"/>
      <c r="C6" s="375"/>
      <c r="D6" s="375"/>
      <c r="E6" s="375"/>
      <c r="F6" s="375"/>
      <c r="G6" s="375"/>
      <c r="H6" s="375"/>
      <c r="I6" s="375"/>
      <c r="J6" s="654"/>
      <c r="K6" s="654"/>
      <c r="L6" s="654"/>
      <c r="M6" s="654"/>
      <c r="N6" s="375"/>
      <c r="O6" s="375"/>
      <c r="P6" s="375"/>
      <c r="Q6" s="375"/>
      <c r="R6" s="375"/>
      <c r="S6" s="375"/>
    </row>
    <row r="7" spans="1:27" ht="12" customHeight="1">
      <c r="A7" s="376"/>
      <c r="B7" s="376"/>
      <c r="C7" s="376"/>
      <c r="D7" s="654" t="s">
        <v>482</v>
      </c>
      <c r="E7" s="654"/>
      <c r="F7" s="654"/>
      <c r="G7" s="654"/>
      <c r="H7" s="654"/>
      <c r="I7" s="654"/>
      <c r="J7" s="654"/>
      <c r="K7" s="654"/>
      <c r="L7" s="654"/>
      <c r="M7" s="377"/>
      <c r="N7" s="376"/>
      <c r="O7" s="376"/>
      <c r="P7" s="376"/>
      <c r="Q7" s="376"/>
      <c r="R7" s="376"/>
      <c r="S7" s="376"/>
    </row>
    <row r="8" spans="1:27" ht="8.25" customHeight="1">
      <c r="A8" s="376"/>
      <c r="B8" s="376"/>
      <c r="C8" s="376"/>
      <c r="D8" s="376"/>
      <c r="E8" s="655" t="s">
        <v>438</v>
      </c>
      <c r="F8" s="655"/>
      <c r="G8" s="655"/>
      <c r="H8" s="655"/>
      <c r="I8" s="655"/>
      <c r="J8" s="655"/>
      <c r="K8" s="655"/>
      <c r="L8" s="655"/>
      <c r="M8" s="377"/>
      <c r="N8" s="376"/>
      <c r="O8" s="376"/>
      <c r="P8" s="376"/>
      <c r="Q8" s="376"/>
      <c r="R8" s="376"/>
      <c r="S8" s="376"/>
    </row>
    <row r="9" spans="1:27" ht="0.75" customHeight="1">
      <c r="A9" s="378"/>
      <c r="B9" s="379"/>
      <c r="C9" s="379"/>
      <c r="D9" s="379"/>
      <c r="E9" s="379"/>
      <c r="F9" s="379"/>
      <c r="G9" s="379"/>
      <c r="H9" s="380"/>
      <c r="I9" s="380"/>
      <c r="J9" s="656"/>
      <c r="K9" s="656"/>
      <c r="L9" s="370"/>
      <c r="M9" s="370"/>
      <c r="N9" s="376"/>
      <c r="O9" s="376"/>
      <c r="P9" s="376"/>
      <c r="Q9" s="376"/>
      <c r="R9" s="376"/>
      <c r="S9" s="376"/>
    </row>
    <row r="10" spans="1:27" ht="12.75" customHeight="1">
      <c r="A10" s="380"/>
      <c r="B10" s="657" t="s">
        <v>439</v>
      </c>
      <c r="C10" s="658"/>
      <c r="D10" s="381" t="s">
        <v>440</v>
      </c>
      <c r="E10" s="382"/>
      <c r="F10" s="383"/>
      <c r="G10" s="383"/>
      <c r="H10" s="380"/>
      <c r="I10" s="380"/>
      <c r="J10" s="659"/>
      <c r="K10" s="659"/>
      <c r="L10" s="370"/>
      <c r="M10" s="370"/>
      <c r="N10" s="370"/>
      <c r="O10" s="370"/>
      <c r="P10" s="370"/>
      <c r="Q10" s="384"/>
      <c r="R10" s="384"/>
      <c r="S10" s="384"/>
    </row>
    <row r="11" spans="1:27" ht="21.75" customHeight="1">
      <c r="A11" s="385" t="s">
        <v>441</v>
      </c>
      <c r="B11" s="386" t="s">
        <v>442</v>
      </c>
      <c r="C11" s="386" t="s">
        <v>443</v>
      </c>
      <c r="D11" s="387" t="s">
        <v>444</v>
      </c>
      <c r="E11" s="388" t="s">
        <v>445</v>
      </c>
      <c r="F11" s="389"/>
      <c r="G11" s="383"/>
      <c r="H11" s="380"/>
      <c r="I11" s="380"/>
      <c r="J11" s="390"/>
      <c r="K11" s="390"/>
      <c r="L11" s="370"/>
      <c r="M11" s="370"/>
      <c r="N11" s="370"/>
      <c r="O11" s="370"/>
      <c r="P11" s="370"/>
      <c r="Q11" s="384"/>
      <c r="R11" s="384"/>
      <c r="S11" s="384"/>
    </row>
    <row r="12" spans="1:27" ht="14.25" customHeight="1">
      <c r="A12" s="391" t="s">
        <v>446</v>
      </c>
      <c r="B12" s="392">
        <v>1</v>
      </c>
      <c r="C12" s="392">
        <v>1</v>
      </c>
      <c r="D12" s="393" t="s">
        <v>447</v>
      </c>
      <c r="E12" s="394" t="s">
        <v>447</v>
      </c>
      <c r="F12" s="379"/>
      <c r="G12" s="379"/>
      <c r="H12" s="380"/>
      <c r="I12" s="395" t="s">
        <v>448</v>
      </c>
      <c r="J12" s="660" t="s">
        <v>15</v>
      </c>
      <c r="K12" s="660"/>
      <c r="L12" s="660"/>
      <c r="M12" s="660"/>
      <c r="N12" s="660"/>
      <c r="O12" s="660"/>
      <c r="P12" s="656"/>
      <c r="Q12" s="656"/>
      <c r="R12" s="649">
        <v>1</v>
      </c>
      <c r="S12" s="650"/>
    </row>
    <row r="13" spans="1:27" ht="14.25" customHeight="1">
      <c r="A13" s="391" t="s">
        <v>449</v>
      </c>
      <c r="B13" s="396">
        <v>14</v>
      </c>
      <c r="C13" s="396">
        <v>14</v>
      </c>
      <c r="D13" s="397">
        <v>14</v>
      </c>
      <c r="E13" s="398">
        <v>14</v>
      </c>
      <c r="F13" s="399"/>
      <c r="G13" s="399"/>
      <c r="H13" s="380"/>
      <c r="I13" s="661"/>
      <c r="J13" s="661"/>
      <c r="K13" s="661"/>
      <c r="L13" s="661"/>
      <c r="M13" s="661"/>
      <c r="N13" s="661"/>
      <c r="O13" s="661"/>
      <c r="P13" s="370"/>
      <c r="Q13" s="384"/>
      <c r="R13" s="384"/>
      <c r="S13" s="384"/>
    </row>
    <row r="14" spans="1:27" ht="14.25" customHeight="1">
      <c r="A14" s="391" t="s">
        <v>450</v>
      </c>
      <c r="B14" s="396">
        <v>201</v>
      </c>
      <c r="C14" s="396">
        <v>201</v>
      </c>
      <c r="D14" s="396">
        <v>201</v>
      </c>
      <c r="E14" s="398">
        <v>201</v>
      </c>
      <c r="F14" s="399"/>
      <c r="G14" s="399"/>
      <c r="H14" s="380"/>
      <c r="I14" s="400" t="s">
        <v>451</v>
      </c>
      <c r="J14" s="400"/>
      <c r="K14" s="401"/>
      <c r="L14" s="401"/>
      <c r="M14" s="402"/>
      <c r="N14" s="380"/>
      <c r="O14" s="380"/>
      <c r="P14" s="394">
        <v>9</v>
      </c>
      <c r="Q14" s="394">
        <v>2</v>
      </c>
      <c r="R14" s="474">
        <v>1</v>
      </c>
      <c r="S14" s="474">
        <v>1</v>
      </c>
    </row>
    <row r="15" spans="1:27" ht="4.5" customHeight="1" thickBot="1">
      <c r="A15" s="403"/>
      <c r="B15" s="404"/>
      <c r="C15" s="404"/>
      <c r="D15" s="405"/>
      <c r="E15" s="400"/>
      <c r="F15" s="400"/>
      <c r="G15" s="400"/>
      <c r="H15" s="402"/>
      <c r="I15" s="380"/>
      <c r="J15" s="380"/>
      <c r="K15" s="380"/>
      <c r="L15" s="370"/>
      <c r="M15" s="406"/>
      <c r="N15" s="370"/>
      <c r="O15" s="370"/>
      <c r="P15" s="370"/>
      <c r="Q15" s="406"/>
      <c r="R15" s="406"/>
      <c r="S15" s="406"/>
    </row>
    <row r="16" spans="1:27" ht="13.5" customHeight="1">
      <c r="A16" s="662" t="s">
        <v>452</v>
      </c>
      <c r="B16" s="664" t="s">
        <v>453</v>
      </c>
      <c r="C16" s="665"/>
      <c r="D16" s="665"/>
      <c r="E16" s="665"/>
      <c r="F16" s="665"/>
      <c r="G16" s="666"/>
      <c r="H16" s="667" t="s">
        <v>454</v>
      </c>
      <c r="I16" s="668"/>
      <c r="J16" s="668"/>
      <c r="K16" s="668"/>
      <c r="L16" s="669"/>
      <c r="M16" s="667" t="s">
        <v>455</v>
      </c>
      <c r="N16" s="668"/>
      <c r="O16" s="668"/>
      <c r="P16" s="668"/>
      <c r="Q16" s="668"/>
      <c r="R16" s="668"/>
      <c r="S16" s="669"/>
      <c r="U16" s="407"/>
      <c r="V16" s="408"/>
      <c r="W16" s="408"/>
      <c r="X16" s="408"/>
      <c r="Y16" s="408"/>
      <c r="Z16" s="408"/>
      <c r="AA16" s="408"/>
    </row>
    <row r="17" spans="1:27" ht="13.5" customHeight="1">
      <c r="A17" s="663"/>
      <c r="B17" s="670" t="s">
        <v>456</v>
      </c>
      <c r="C17" s="671"/>
      <c r="D17" s="671"/>
      <c r="E17" s="672" t="s">
        <v>439</v>
      </c>
      <c r="F17" s="673"/>
      <c r="G17" s="674"/>
      <c r="H17" s="675" t="s">
        <v>457</v>
      </c>
      <c r="I17" s="676" t="s">
        <v>458</v>
      </c>
      <c r="J17" s="676" t="s">
        <v>459</v>
      </c>
      <c r="K17" s="681" t="s">
        <v>460</v>
      </c>
      <c r="L17" s="682" t="s">
        <v>428</v>
      </c>
      <c r="M17" s="675" t="s">
        <v>457</v>
      </c>
      <c r="N17" s="676" t="s">
        <v>458</v>
      </c>
      <c r="O17" s="676" t="s">
        <v>459</v>
      </c>
      <c r="P17" s="681" t="s">
        <v>461</v>
      </c>
      <c r="Q17" s="676" t="s">
        <v>462</v>
      </c>
      <c r="R17" s="676" t="s">
        <v>463</v>
      </c>
      <c r="S17" s="677" t="s">
        <v>428</v>
      </c>
      <c r="U17" s="407"/>
      <c r="V17" s="408"/>
      <c r="W17" s="408"/>
      <c r="X17" s="408"/>
      <c r="Y17" s="408"/>
      <c r="Z17" s="408"/>
      <c r="AA17" s="408"/>
    </row>
    <row r="18" spans="1:27" ht="70.5" customHeight="1">
      <c r="A18" s="663"/>
      <c r="B18" s="409" t="s">
        <v>442</v>
      </c>
      <c r="C18" s="410" t="s">
        <v>464</v>
      </c>
      <c r="D18" s="410" t="s">
        <v>465</v>
      </c>
      <c r="E18" s="411" t="s">
        <v>442</v>
      </c>
      <c r="F18" s="410" t="s">
        <v>464</v>
      </c>
      <c r="G18" s="412" t="s">
        <v>466</v>
      </c>
      <c r="H18" s="675"/>
      <c r="I18" s="676"/>
      <c r="J18" s="676"/>
      <c r="K18" s="681"/>
      <c r="L18" s="682"/>
      <c r="M18" s="675"/>
      <c r="N18" s="676"/>
      <c r="O18" s="676"/>
      <c r="P18" s="681"/>
      <c r="Q18" s="676"/>
      <c r="R18" s="676"/>
      <c r="S18" s="678"/>
    </row>
    <row r="19" spans="1:27" ht="10.5" customHeight="1">
      <c r="A19" s="413">
        <v>1</v>
      </c>
      <c r="B19" s="414">
        <v>2</v>
      </c>
      <c r="C19" s="415">
        <v>3</v>
      </c>
      <c r="D19" s="415">
        <v>4</v>
      </c>
      <c r="E19" s="416">
        <v>5</v>
      </c>
      <c r="F19" s="415">
        <v>6</v>
      </c>
      <c r="G19" s="417">
        <v>7</v>
      </c>
      <c r="H19" s="418">
        <v>8</v>
      </c>
      <c r="I19" s="416">
        <v>9</v>
      </c>
      <c r="J19" s="416">
        <v>10</v>
      </c>
      <c r="K19" s="416">
        <v>11</v>
      </c>
      <c r="L19" s="419">
        <v>12</v>
      </c>
      <c r="M19" s="418">
        <v>13</v>
      </c>
      <c r="N19" s="416">
        <v>14</v>
      </c>
      <c r="O19" s="416">
        <v>15</v>
      </c>
      <c r="P19" s="416">
        <v>16</v>
      </c>
      <c r="Q19" s="416">
        <v>17</v>
      </c>
      <c r="R19" s="416">
        <v>18</v>
      </c>
      <c r="S19" s="419">
        <v>19</v>
      </c>
    </row>
    <row r="20" spans="1:27" ht="21" customHeight="1">
      <c r="A20" s="420" t="s">
        <v>467</v>
      </c>
      <c r="B20" s="421">
        <v>1.75</v>
      </c>
      <c r="C20" s="422">
        <v>1.75</v>
      </c>
      <c r="D20" s="422">
        <f t="shared" ref="D20:G21" si="0">SUM(D24,D26)</f>
        <v>10.7</v>
      </c>
      <c r="E20" s="423">
        <f t="shared" si="0"/>
        <v>10.7</v>
      </c>
      <c r="F20" s="422">
        <f t="shared" si="0"/>
        <v>10.7</v>
      </c>
      <c r="G20" s="424">
        <f t="shared" si="0"/>
        <v>10.7</v>
      </c>
      <c r="H20" s="425">
        <v>5890</v>
      </c>
      <c r="I20" s="422">
        <v>1178</v>
      </c>
      <c r="J20" s="422"/>
      <c r="K20" s="422"/>
      <c r="L20" s="426">
        <f t="shared" ref="L20:L39" si="1">SUM(H20:K20)</f>
        <v>7068</v>
      </c>
      <c r="M20" s="425">
        <v>5888.96</v>
      </c>
      <c r="N20" s="422">
        <v>1177.8</v>
      </c>
      <c r="O20" s="422"/>
      <c r="P20" s="422"/>
      <c r="Q20" s="422"/>
      <c r="R20" s="422"/>
      <c r="S20" s="426">
        <f t="shared" ref="S20:S39" si="2">SUM(M20:R20)</f>
        <v>7066.76</v>
      </c>
    </row>
    <row r="21" spans="1:27" ht="14.25" customHeight="1">
      <c r="A21" s="427" t="s">
        <v>468</v>
      </c>
      <c r="B21" s="425">
        <v>1.75</v>
      </c>
      <c r="C21" s="422">
        <v>1.75</v>
      </c>
      <c r="D21" s="422">
        <f t="shared" si="0"/>
        <v>8.0500000000000007</v>
      </c>
      <c r="E21" s="423">
        <f t="shared" si="0"/>
        <v>8.0500000000000007</v>
      </c>
      <c r="F21" s="422">
        <f t="shared" si="0"/>
        <v>8.0500000000000007</v>
      </c>
      <c r="G21" s="424">
        <f t="shared" si="0"/>
        <v>8.0500000000000007</v>
      </c>
      <c r="H21" s="425">
        <v>5890</v>
      </c>
      <c r="I21" s="422">
        <v>1178</v>
      </c>
      <c r="J21" s="422"/>
      <c r="K21" s="422"/>
      <c r="L21" s="426">
        <f t="shared" si="1"/>
        <v>7068</v>
      </c>
      <c r="M21" s="425">
        <v>5888.96</v>
      </c>
      <c r="N21" s="422">
        <v>1177.8</v>
      </c>
      <c r="O21" s="422"/>
      <c r="P21" s="422"/>
      <c r="Q21" s="422"/>
      <c r="R21" s="422"/>
      <c r="S21" s="426">
        <f t="shared" si="2"/>
        <v>7066.76</v>
      </c>
    </row>
    <row r="22" spans="1:27" ht="14.25" customHeight="1">
      <c r="A22" s="428" t="s">
        <v>469</v>
      </c>
      <c r="B22" s="425">
        <v>15.87</v>
      </c>
      <c r="C22" s="422">
        <v>15.87</v>
      </c>
      <c r="D22" s="422">
        <v>15.87</v>
      </c>
      <c r="E22" s="423">
        <v>15.87</v>
      </c>
      <c r="F22" s="422">
        <v>15.87</v>
      </c>
      <c r="G22" s="424">
        <v>15.87</v>
      </c>
      <c r="H22" s="425">
        <v>46926</v>
      </c>
      <c r="I22" s="422"/>
      <c r="J22" s="422"/>
      <c r="K22" s="422"/>
      <c r="L22" s="426">
        <f t="shared" si="1"/>
        <v>46926</v>
      </c>
      <c r="M22" s="425">
        <v>46895.67</v>
      </c>
      <c r="N22" s="422"/>
      <c r="O22" s="422"/>
      <c r="P22" s="422"/>
      <c r="Q22" s="423"/>
      <c r="R22" s="423"/>
      <c r="S22" s="426">
        <f t="shared" si="2"/>
        <v>46895.67</v>
      </c>
    </row>
    <row r="23" spans="1:27" ht="14.25" customHeight="1">
      <c r="A23" s="427" t="s">
        <v>468</v>
      </c>
      <c r="B23" s="425">
        <v>15.87</v>
      </c>
      <c r="C23" s="422">
        <v>15.87</v>
      </c>
      <c r="D23" s="422">
        <v>15.87</v>
      </c>
      <c r="E23" s="423">
        <v>15.87</v>
      </c>
      <c r="F23" s="422">
        <v>15.87</v>
      </c>
      <c r="G23" s="424">
        <v>15.87</v>
      </c>
      <c r="H23" s="425">
        <v>46926</v>
      </c>
      <c r="I23" s="422"/>
      <c r="J23" s="422"/>
      <c r="K23" s="422"/>
      <c r="L23" s="426">
        <f t="shared" si="1"/>
        <v>46926</v>
      </c>
      <c r="M23" s="425">
        <v>46895.67</v>
      </c>
      <c r="N23" s="422"/>
      <c r="O23" s="422"/>
      <c r="P23" s="422"/>
      <c r="Q23" s="423"/>
      <c r="R23" s="423"/>
      <c r="S23" s="426">
        <f t="shared" si="2"/>
        <v>46895.67</v>
      </c>
    </row>
    <row r="24" spans="1:27" ht="14.25" customHeight="1">
      <c r="A24" s="429" t="s">
        <v>470</v>
      </c>
      <c r="B24" s="430">
        <v>7.45</v>
      </c>
      <c r="C24" s="431">
        <v>7.45</v>
      </c>
      <c r="D24" s="432">
        <v>7.45</v>
      </c>
      <c r="E24" s="433">
        <v>7.45</v>
      </c>
      <c r="F24" s="431">
        <v>7.45</v>
      </c>
      <c r="G24" s="434">
        <v>7.45</v>
      </c>
      <c r="H24" s="425">
        <v>13580</v>
      </c>
      <c r="I24" s="431"/>
      <c r="J24" s="431">
        <v>127</v>
      </c>
      <c r="K24" s="432"/>
      <c r="L24" s="426">
        <f t="shared" si="1"/>
        <v>13707</v>
      </c>
      <c r="M24" s="425">
        <v>13578.04</v>
      </c>
      <c r="N24" s="431"/>
      <c r="O24" s="431">
        <v>126.24</v>
      </c>
      <c r="P24" s="431"/>
      <c r="Q24" s="433"/>
      <c r="R24" s="433"/>
      <c r="S24" s="426">
        <f t="shared" si="2"/>
        <v>13704.28</v>
      </c>
    </row>
    <row r="25" spans="1:27" ht="14.25" customHeight="1">
      <c r="A25" s="435" t="s">
        <v>471</v>
      </c>
      <c r="B25" s="430">
        <v>5.8</v>
      </c>
      <c r="C25" s="431">
        <v>5.8</v>
      </c>
      <c r="D25" s="432">
        <v>5.8</v>
      </c>
      <c r="E25" s="433">
        <v>5.8</v>
      </c>
      <c r="F25" s="431">
        <v>5.8</v>
      </c>
      <c r="G25" s="434">
        <v>5.8</v>
      </c>
      <c r="H25" s="425">
        <v>11415</v>
      </c>
      <c r="I25" s="431"/>
      <c r="J25" s="431">
        <v>115</v>
      </c>
      <c r="K25" s="432"/>
      <c r="L25" s="426">
        <f t="shared" si="1"/>
        <v>11530</v>
      </c>
      <c r="M25" s="425">
        <v>11414.72</v>
      </c>
      <c r="N25" s="431"/>
      <c r="O25" s="431">
        <v>114.76</v>
      </c>
      <c r="P25" s="431"/>
      <c r="Q25" s="433"/>
      <c r="R25" s="433"/>
      <c r="S25" s="426">
        <f t="shared" si="2"/>
        <v>11529.48</v>
      </c>
    </row>
    <row r="26" spans="1:27" ht="14.25" customHeight="1">
      <c r="A26" s="436" t="s">
        <v>472</v>
      </c>
      <c r="B26" s="430">
        <v>3.25</v>
      </c>
      <c r="C26" s="431">
        <v>3.25</v>
      </c>
      <c r="D26" s="432">
        <v>3.25</v>
      </c>
      <c r="E26" s="433">
        <v>3.25</v>
      </c>
      <c r="F26" s="431">
        <v>3.25</v>
      </c>
      <c r="G26" s="434">
        <v>3.25</v>
      </c>
      <c r="H26" s="425">
        <v>7450</v>
      </c>
      <c r="I26" s="431"/>
      <c r="J26" s="431">
        <v>171</v>
      </c>
      <c r="K26" s="432"/>
      <c r="L26" s="426">
        <f t="shared" si="1"/>
        <v>7621</v>
      </c>
      <c r="M26" s="425">
        <v>7406.08</v>
      </c>
      <c r="N26" s="431"/>
      <c r="O26" s="431">
        <v>170.28</v>
      </c>
      <c r="P26" s="431"/>
      <c r="Q26" s="433"/>
      <c r="R26" s="433"/>
      <c r="S26" s="426">
        <f t="shared" si="2"/>
        <v>7576.36</v>
      </c>
    </row>
    <row r="27" spans="1:27" ht="14.25" customHeight="1">
      <c r="A27" s="435" t="s">
        <v>471</v>
      </c>
      <c r="B27" s="430">
        <v>2.25</v>
      </c>
      <c r="C27" s="431">
        <v>2.25</v>
      </c>
      <c r="D27" s="432">
        <v>2.25</v>
      </c>
      <c r="E27" s="433">
        <v>2.25</v>
      </c>
      <c r="F27" s="431">
        <v>2.25</v>
      </c>
      <c r="G27" s="434">
        <v>2.25</v>
      </c>
      <c r="H27" s="425">
        <v>4775</v>
      </c>
      <c r="I27" s="431"/>
      <c r="J27" s="431">
        <v>171</v>
      </c>
      <c r="K27" s="432"/>
      <c r="L27" s="426">
        <f t="shared" si="1"/>
        <v>4946</v>
      </c>
      <c r="M27" s="425">
        <v>4773.12</v>
      </c>
      <c r="N27" s="431"/>
      <c r="O27" s="431">
        <v>170.28</v>
      </c>
      <c r="P27" s="431"/>
      <c r="Q27" s="433"/>
      <c r="R27" s="433"/>
      <c r="S27" s="426">
        <f t="shared" si="2"/>
        <v>4943.3999999999996</v>
      </c>
    </row>
    <row r="28" spans="1:27" ht="14.25" customHeight="1">
      <c r="A28" s="429" t="s">
        <v>473</v>
      </c>
      <c r="B28" s="430">
        <v>1.75</v>
      </c>
      <c r="C28" s="431">
        <v>1.75</v>
      </c>
      <c r="D28" s="432">
        <v>1.75</v>
      </c>
      <c r="E28" s="433">
        <v>1.75</v>
      </c>
      <c r="F28" s="431">
        <v>1.75</v>
      </c>
      <c r="G28" s="434">
        <v>1.75</v>
      </c>
      <c r="H28" s="425">
        <v>2560</v>
      </c>
      <c r="I28" s="431"/>
      <c r="J28" s="431"/>
      <c r="K28" s="432"/>
      <c r="L28" s="426">
        <f t="shared" si="1"/>
        <v>2560</v>
      </c>
      <c r="M28" s="475">
        <v>2556.4</v>
      </c>
      <c r="N28" s="431"/>
      <c r="O28" s="431"/>
      <c r="P28" s="431"/>
      <c r="Q28" s="433"/>
      <c r="R28" s="433"/>
      <c r="S28" s="426">
        <f t="shared" si="2"/>
        <v>2556.4</v>
      </c>
    </row>
    <row r="29" spans="1:27" ht="14.25" customHeight="1">
      <c r="A29" s="435" t="s">
        <v>471</v>
      </c>
      <c r="B29" s="430">
        <v>1</v>
      </c>
      <c r="C29" s="431">
        <v>1</v>
      </c>
      <c r="D29" s="432">
        <v>1</v>
      </c>
      <c r="E29" s="433">
        <v>1</v>
      </c>
      <c r="F29" s="431">
        <v>1</v>
      </c>
      <c r="G29" s="434">
        <v>1</v>
      </c>
      <c r="H29" s="425">
        <v>1465</v>
      </c>
      <c r="I29" s="431"/>
      <c r="J29" s="431"/>
      <c r="K29" s="432"/>
      <c r="L29" s="426">
        <f t="shared" si="1"/>
        <v>1465</v>
      </c>
      <c r="M29" s="475">
        <v>1460.8</v>
      </c>
      <c r="N29" s="431"/>
      <c r="O29" s="431"/>
      <c r="P29" s="431"/>
      <c r="Q29" s="433"/>
      <c r="R29" s="433"/>
      <c r="S29" s="426">
        <f t="shared" si="2"/>
        <v>1460.8</v>
      </c>
    </row>
    <row r="30" spans="1:27" ht="14.25" customHeight="1">
      <c r="A30" s="437" t="s">
        <v>474</v>
      </c>
      <c r="B30" s="430">
        <v>1</v>
      </c>
      <c r="C30" s="431">
        <v>1</v>
      </c>
      <c r="D30" s="432">
        <v>1</v>
      </c>
      <c r="E30" s="433">
        <v>1</v>
      </c>
      <c r="F30" s="431">
        <v>1</v>
      </c>
      <c r="G30" s="434">
        <v>1</v>
      </c>
      <c r="H30" s="425">
        <v>1665</v>
      </c>
      <c r="I30" s="431"/>
      <c r="J30" s="431"/>
      <c r="K30" s="432"/>
      <c r="L30" s="426">
        <f t="shared" si="1"/>
        <v>1665</v>
      </c>
      <c r="M30" s="425">
        <v>1664.07</v>
      </c>
      <c r="N30" s="431"/>
      <c r="O30" s="431"/>
      <c r="P30" s="431"/>
      <c r="Q30" s="433"/>
      <c r="R30" s="433"/>
      <c r="S30" s="426">
        <f t="shared" si="2"/>
        <v>1664.07</v>
      </c>
    </row>
    <row r="31" spans="1:27" ht="14.25" customHeight="1">
      <c r="A31" s="435" t="s">
        <v>471</v>
      </c>
      <c r="B31" s="430">
        <v>1</v>
      </c>
      <c r="C31" s="431">
        <v>1</v>
      </c>
      <c r="D31" s="432">
        <v>1</v>
      </c>
      <c r="E31" s="433">
        <v>1</v>
      </c>
      <c r="F31" s="431">
        <v>1</v>
      </c>
      <c r="G31" s="434">
        <v>1</v>
      </c>
      <c r="H31" s="425">
        <v>1665</v>
      </c>
      <c r="I31" s="431"/>
      <c r="J31" s="431"/>
      <c r="K31" s="432"/>
      <c r="L31" s="426">
        <f t="shared" si="1"/>
        <v>1665</v>
      </c>
      <c r="M31" s="425">
        <v>1664.07</v>
      </c>
      <c r="N31" s="431"/>
      <c r="O31" s="431"/>
      <c r="P31" s="431"/>
      <c r="Q31" s="433"/>
      <c r="R31" s="433"/>
      <c r="S31" s="426">
        <f t="shared" si="2"/>
        <v>1664.07</v>
      </c>
    </row>
    <row r="32" spans="1:27" ht="14.25" customHeight="1">
      <c r="A32" s="429" t="s">
        <v>475</v>
      </c>
      <c r="B32" s="430">
        <v>22.06</v>
      </c>
      <c r="C32" s="431">
        <v>22.06</v>
      </c>
      <c r="D32" s="432">
        <v>22.06</v>
      </c>
      <c r="E32" s="433">
        <v>22.06</v>
      </c>
      <c r="F32" s="431">
        <v>22.06</v>
      </c>
      <c r="G32" s="434">
        <v>22.06</v>
      </c>
      <c r="H32" s="425">
        <v>30923</v>
      </c>
      <c r="I32" s="431">
        <v>1680</v>
      </c>
      <c r="J32" s="431">
        <v>250</v>
      </c>
      <c r="K32" s="432"/>
      <c r="L32" s="426">
        <f t="shared" si="1"/>
        <v>32853</v>
      </c>
      <c r="M32" s="425">
        <v>28808.04</v>
      </c>
      <c r="N32" s="431">
        <v>1676.44</v>
      </c>
      <c r="O32" s="431">
        <v>237.6</v>
      </c>
      <c r="P32" s="431"/>
      <c r="Q32" s="433"/>
      <c r="R32" s="433"/>
      <c r="S32" s="426">
        <f t="shared" si="2"/>
        <v>30722.079999999998</v>
      </c>
    </row>
    <row r="33" spans="1:19" ht="14.25" customHeight="1" thickBot="1">
      <c r="A33" s="438" t="s">
        <v>476</v>
      </c>
      <c r="B33" s="439">
        <v>9.5</v>
      </c>
      <c r="C33" s="440">
        <v>9.5</v>
      </c>
      <c r="D33" s="441">
        <v>9.5</v>
      </c>
      <c r="E33" s="442">
        <v>9.5</v>
      </c>
      <c r="F33" s="440">
        <v>9.5</v>
      </c>
      <c r="G33" s="443">
        <v>9.5</v>
      </c>
      <c r="H33" s="439">
        <v>11550</v>
      </c>
      <c r="I33" s="440"/>
      <c r="J33" s="440">
        <v>190</v>
      </c>
      <c r="K33" s="441"/>
      <c r="L33" s="444">
        <f t="shared" si="1"/>
        <v>11740</v>
      </c>
      <c r="M33" s="445">
        <v>11533</v>
      </c>
      <c r="N33" s="440"/>
      <c r="O33" s="440">
        <v>182.1</v>
      </c>
      <c r="P33" s="440"/>
      <c r="Q33" s="442"/>
      <c r="R33" s="442"/>
      <c r="S33" s="444">
        <f t="shared" si="2"/>
        <v>11715.1</v>
      </c>
    </row>
    <row r="34" spans="1:19" ht="18.75" customHeight="1">
      <c r="A34" s="446" t="s">
        <v>428</v>
      </c>
      <c r="B34" s="447">
        <f>SUM(B20,B24,B26,B28,B30,B32,B22)</f>
        <v>53.129999999999995</v>
      </c>
      <c r="C34" s="448">
        <f t="shared" ref="C34:R34" si="3">SUM(C20,C24,C26,C28,C30,C32,C22)</f>
        <v>53.129999999999995</v>
      </c>
      <c r="D34" s="448">
        <f t="shared" si="3"/>
        <v>62.079999999999991</v>
      </c>
      <c r="E34" s="448">
        <f t="shared" si="3"/>
        <v>62.079999999999991</v>
      </c>
      <c r="F34" s="448">
        <f t="shared" si="3"/>
        <v>62.079999999999991</v>
      </c>
      <c r="G34" s="449">
        <f t="shared" si="3"/>
        <v>62.079999999999991</v>
      </c>
      <c r="H34" s="447">
        <f t="shared" si="3"/>
        <v>108994</v>
      </c>
      <c r="I34" s="448">
        <f t="shared" si="3"/>
        <v>2858</v>
      </c>
      <c r="J34" s="448">
        <f t="shared" si="3"/>
        <v>548</v>
      </c>
      <c r="K34" s="448">
        <f t="shared" si="3"/>
        <v>0</v>
      </c>
      <c r="L34" s="450">
        <f t="shared" si="1"/>
        <v>112400</v>
      </c>
      <c r="M34" s="447">
        <f t="shared" si="3"/>
        <v>106797.26000000001</v>
      </c>
      <c r="N34" s="448">
        <f t="shared" si="3"/>
        <v>2854.24</v>
      </c>
      <c r="O34" s="448">
        <f t="shared" si="3"/>
        <v>534.12</v>
      </c>
      <c r="P34" s="448">
        <f t="shared" si="3"/>
        <v>0</v>
      </c>
      <c r="Q34" s="448">
        <f t="shared" si="3"/>
        <v>0</v>
      </c>
      <c r="R34" s="448">
        <f t="shared" si="3"/>
        <v>0</v>
      </c>
      <c r="S34" s="450">
        <f t="shared" si="2"/>
        <v>110185.62000000001</v>
      </c>
    </row>
    <row r="35" spans="1:19" ht="19.5" customHeight="1" thickBot="1">
      <c r="A35" s="451" t="s">
        <v>477</v>
      </c>
      <c r="B35" s="452">
        <f>SUM(B21,B25,B27,B29,B31,B23)</f>
        <v>27.67</v>
      </c>
      <c r="C35" s="453">
        <f t="shared" ref="C35:R35" si="4">SUM(C21,C25,C27,C29,C31,C23)</f>
        <v>27.67</v>
      </c>
      <c r="D35" s="453">
        <f t="shared" si="4"/>
        <v>33.97</v>
      </c>
      <c r="E35" s="453">
        <f t="shared" si="4"/>
        <v>33.97</v>
      </c>
      <c r="F35" s="453">
        <f t="shared" si="4"/>
        <v>33.97</v>
      </c>
      <c r="G35" s="454">
        <f t="shared" si="4"/>
        <v>33.97</v>
      </c>
      <c r="H35" s="452">
        <f t="shared" si="4"/>
        <v>72136</v>
      </c>
      <c r="I35" s="453">
        <f t="shared" si="4"/>
        <v>1178</v>
      </c>
      <c r="J35" s="453">
        <f t="shared" si="4"/>
        <v>286</v>
      </c>
      <c r="K35" s="453">
        <f t="shared" si="4"/>
        <v>0</v>
      </c>
      <c r="L35" s="455">
        <f t="shared" si="1"/>
        <v>73600</v>
      </c>
      <c r="M35" s="452">
        <f t="shared" si="4"/>
        <v>72097.34</v>
      </c>
      <c r="N35" s="453">
        <f t="shared" si="4"/>
        <v>1177.8</v>
      </c>
      <c r="O35" s="453">
        <f t="shared" si="4"/>
        <v>285.04000000000002</v>
      </c>
      <c r="P35" s="453">
        <f t="shared" si="4"/>
        <v>0</v>
      </c>
      <c r="Q35" s="453">
        <f t="shared" si="4"/>
        <v>0</v>
      </c>
      <c r="R35" s="453">
        <f t="shared" si="4"/>
        <v>0</v>
      </c>
      <c r="S35" s="455">
        <f t="shared" si="2"/>
        <v>73560.179999999993</v>
      </c>
    </row>
    <row r="36" spans="1:19" ht="14.25" customHeight="1">
      <c r="A36" s="456" t="s">
        <v>478</v>
      </c>
      <c r="B36" s="457">
        <f>SUM(B20,B24,B26,B22)</f>
        <v>28.32</v>
      </c>
      <c r="C36" s="458">
        <f t="shared" ref="C36:R37" si="5">SUM(C20,C24,C26,C22)</f>
        <v>28.32</v>
      </c>
      <c r="D36" s="458">
        <f t="shared" si="5"/>
        <v>37.269999999999996</v>
      </c>
      <c r="E36" s="458">
        <f t="shared" si="5"/>
        <v>37.269999999999996</v>
      </c>
      <c r="F36" s="458">
        <f t="shared" si="5"/>
        <v>37.269999999999996</v>
      </c>
      <c r="G36" s="459">
        <f t="shared" si="5"/>
        <v>37.269999999999996</v>
      </c>
      <c r="H36" s="457">
        <f t="shared" si="5"/>
        <v>73846</v>
      </c>
      <c r="I36" s="458">
        <f t="shared" si="5"/>
        <v>1178</v>
      </c>
      <c r="J36" s="458">
        <f t="shared" si="5"/>
        <v>298</v>
      </c>
      <c r="K36" s="458">
        <f t="shared" si="5"/>
        <v>0</v>
      </c>
      <c r="L36" s="460">
        <f t="shared" si="1"/>
        <v>75322</v>
      </c>
      <c r="M36" s="457">
        <f t="shared" si="5"/>
        <v>73768.75</v>
      </c>
      <c r="N36" s="458">
        <f t="shared" si="5"/>
        <v>1177.8</v>
      </c>
      <c r="O36" s="458">
        <f t="shared" si="5"/>
        <v>296.52</v>
      </c>
      <c r="P36" s="458">
        <f t="shared" si="5"/>
        <v>0</v>
      </c>
      <c r="Q36" s="458">
        <f t="shared" si="5"/>
        <v>0</v>
      </c>
      <c r="R36" s="458">
        <f t="shared" si="5"/>
        <v>0</v>
      </c>
      <c r="S36" s="460">
        <f t="shared" si="2"/>
        <v>75243.070000000007</v>
      </c>
    </row>
    <row r="37" spans="1:19" ht="14.25" customHeight="1">
      <c r="A37" s="461" t="s">
        <v>471</v>
      </c>
      <c r="B37" s="462">
        <f>SUM(B21,B25,B27,B23)</f>
        <v>25.67</v>
      </c>
      <c r="C37" s="463">
        <f>SUM(C21,C25,C27,C23)</f>
        <v>25.67</v>
      </c>
      <c r="D37" s="463">
        <f t="shared" si="5"/>
        <v>31.97</v>
      </c>
      <c r="E37" s="463">
        <f t="shared" si="5"/>
        <v>31.97</v>
      </c>
      <c r="F37" s="463">
        <f t="shared" si="5"/>
        <v>31.97</v>
      </c>
      <c r="G37" s="464">
        <f t="shared" si="5"/>
        <v>31.97</v>
      </c>
      <c r="H37" s="462">
        <f t="shared" si="5"/>
        <v>69006</v>
      </c>
      <c r="I37" s="463">
        <f t="shared" si="5"/>
        <v>1178</v>
      </c>
      <c r="J37" s="463">
        <f t="shared" si="5"/>
        <v>286</v>
      </c>
      <c r="K37" s="463">
        <f t="shared" si="5"/>
        <v>0</v>
      </c>
      <c r="L37" s="426">
        <f t="shared" si="1"/>
        <v>70470</v>
      </c>
      <c r="M37" s="462">
        <f t="shared" si="5"/>
        <v>68972.47</v>
      </c>
      <c r="N37" s="463">
        <f t="shared" si="5"/>
        <v>1177.8</v>
      </c>
      <c r="O37" s="463">
        <f t="shared" si="5"/>
        <v>285.04000000000002</v>
      </c>
      <c r="P37" s="463">
        <f t="shared" si="5"/>
        <v>0</v>
      </c>
      <c r="Q37" s="463">
        <f t="shared" si="5"/>
        <v>0</v>
      </c>
      <c r="R37" s="463">
        <f t="shared" si="5"/>
        <v>0</v>
      </c>
      <c r="S37" s="426">
        <f t="shared" si="2"/>
        <v>70435.31</v>
      </c>
    </row>
    <row r="38" spans="1:19" ht="14.25" customHeight="1">
      <c r="A38" s="465" t="s">
        <v>479</v>
      </c>
      <c r="B38" s="462">
        <f>SUM(B26,B28,B30)</f>
        <v>6</v>
      </c>
      <c r="C38" s="463">
        <f t="shared" ref="C38:R39" si="6">SUM(C26,C28,C30)</f>
        <v>6</v>
      </c>
      <c r="D38" s="463">
        <f t="shared" si="6"/>
        <v>6</v>
      </c>
      <c r="E38" s="463">
        <f t="shared" si="6"/>
        <v>6</v>
      </c>
      <c r="F38" s="463">
        <f t="shared" si="6"/>
        <v>6</v>
      </c>
      <c r="G38" s="464">
        <f t="shared" si="6"/>
        <v>6</v>
      </c>
      <c r="H38" s="462">
        <f t="shared" si="6"/>
        <v>11675</v>
      </c>
      <c r="I38" s="463">
        <f t="shared" si="6"/>
        <v>0</v>
      </c>
      <c r="J38" s="463">
        <f t="shared" si="6"/>
        <v>171</v>
      </c>
      <c r="K38" s="463">
        <f t="shared" si="6"/>
        <v>0</v>
      </c>
      <c r="L38" s="426">
        <f t="shared" si="1"/>
        <v>11846</v>
      </c>
      <c r="M38" s="462">
        <f t="shared" si="6"/>
        <v>11626.55</v>
      </c>
      <c r="N38" s="463">
        <f t="shared" si="6"/>
        <v>0</v>
      </c>
      <c r="O38" s="463">
        <f t="shared" si="6"/>
        <v>170.28</v>
      </c>
      <c r="P38" s="463">
        <f t="shared" si="6"/>
        <v>0</v>
      </c>
      <c r="Q38" s="463">
        <f t="shared" si="6"/>
        <v>0</v>
      </c>
      <c r="R38" s="463">
        <f t="shared" si="6"/>
        <v>0</v>
      </c>
      <c r="S38" s="426">
        <f t="shared" si="2"/>
        <v>11796.83</v>
      </c>
    </row>
    <row r="39" spans="1:19" ht="14.25" customHeight="1" thickBot="1">
      <c r="A39" s="466" t="s">
        <v>471</v>
      </c>
      <c r="B39" s="467">
        <f>SUM(B27,B29,B31)</f>
        <v>4.25</v>
      </c>
      <c r="C39" s="468">
        <f t="shared" si="6"/>
        <v>4.25</v>
      </c>
      <c r="D39" s="468">
        <f t="shared" si="6"/>
        <v>4.25</v>
      </c>
      <c r="E39" s="468">
        <f t="shared" si="6"/>
        <v>4.25</v>
      </c>
      <c r="F39" s="468">
        <f t="shared" si="6"/>
        <v>4.25</v>
      </c>
      <c r="G39" s="469">
        <f t="shared" si="6"/>
        <v>4.25</v>
      </c>
      <c r="H39" s="467">
        <f t="shared" si="6"/>
        <v>7905</v>
      </c>
      <c r="I39" s="468">
        <f t="shared" si="6"/>
        <v>0</v>
      </c>
      <c r="J39" s="468">
        <f t="shared" si="6"/>
        <v>171</v>
      </c>
      <c r="K39" s="468">
        <f t="shared" si="6"/>
        <v>0</v>
      </c>
      <c r="L39" s="455">
        <f t="shared" si="1"/>
        <v>8076</v>
      </c>
      <c r="M39" s="467">
        <f t="shared" si="6"/>
        <v>7897.99</v>
      </c>
      <c r="N39" s="468">
        <f t="shared" si="6"/>
        <v>0</v>
      </c>
      <c r="O39" s="468">
        <f t="shared" si="6"/>
        <v>170.28</v>
      </c>
      <c r="P39" s="468">
        <f t="shared" si="6"/>
        <v>0</v>
      </c>
      <c r="Q39" s="468">
        <f t="shared" si="6"/>
        <v>0</v>
      </c>
      <c r="R39" s="468">
        <f t="shared" si="6"/>
        <v>0</v>
      </c>
      <c r="S39" s="455">
        <f t="shared" si="2"/>
        <v>8068.2699999999995</v>
      </c>
    </row>
    <row r="40" spans="1:19" ht="0.75" customHeight="1"/>
    <row r="41" spans="1:19" ht="8.25" customHeight="1">
      <c r="A41" s="470" t="s">
        <v>480</v>
      </c>
      <c r="B41" s="470"/>
      <c r="C41" s="470"/>
      <c r="D41" s="380"/>
      <c r="E41" s="380"/>
      <c r="F41" s="380"/>
      <c r="G41" s="380"/>
      <c r="H41" s="380"/>
      <c r="I41" s="380"/>
      <c r="J41" s="380"/>
      <c r="K41" s="380"/>
      <c r="L41" s="370"/>
      <c r="M41" s="370"/>
      <c r="N41" s="370"/>
      <c r="O41" s="370"/>
      <c r="P41" s="370"/>
      <c r="Q41" s="370"/>
      <c r="R41" s="370"/>
      <c r="S41" s="370"/>
    </row>
    <row r="42" spans="1:19" ht="13.5" customHeight="1">
      <c r="A42" s="471" t="s">
        <v>286</v>
      </c>
      <c r="B42" s="471"/>
      <c r="C42" s="471"/>
      <c r="D42" s="370"/>
      <c r="E42" s="472"/>
      <c r="F42" s="472"/>
      <c r="G42" s="472"/>
      <c r="H42" s="472"/>
      <c r="I42" s="472"/>
      <c r="J42" s="471"/>
      <c r="K42" s="679" t="s">
        <v>235</v>
      </c>
      <c r="L42" s="679"/>
      <c r="M42" s="679"/>
      <c r="N42" s="679"/>
      <c r="O42" s="679"/>
      <c r="P42" s="679"/>
      <c r="Q42" s="370"/>
      <c r="R42" s="370"/>
      <c r="S42" s="370"/>
    </row>
    <row r="43" spans="1:19" ht="9" customHeight="1">
      <c r="A43" s="656"/>
      <c r="B43" s="656"/>
      <c r="C43" s="379"/>
      <c r="D43" s="370"/>
      <c r="E43" s="370"/>
      <c r="F43" s="680" t="s">
        <v>237</v>
      </c>
      <c r="G43" s="680"/>
      <c r="H43" s="680"/>
      <c r="I43" s="470"/>
      <c r="J43" s="470"/>
      <c r="K43" s="470"/>
      <c r="L43" s="470"/>
      <c r="M43" s="473" t="s">
        <v>238</v>
      </c>
      <c r="N43" s="473"/>
      <c r="O43" s="379"/>
      <c r="P43" s="370"/>
      <c r="Q43" s="370"/>
      <c r="R43" s="370"/>
      <c r="S43" s="370"/>
    </row>
    <row r="44" spans="1:19" ht="5.25" customHeight="1">
      <c r="A44" s="379"/>
      <c r="B44" s="379"/>
      <c r="C44" s="379"/>
      <c r="D44" s="370"/>
      <c r="E44" s="370"/>
      <c r="F44" s="370"/>
      <c r="G44" s="370"/>
      <c r="H44" s="379"/>
      <c r="I44" s="370"/>
      <c r="J44" s="370"/>
      <c r="K44" s="380"/>
      <c r="L44" s="380"/>
      <c r="M44" s="379"/>
      <c r="N44" s="379"/>
      <c r="O44" s="379"/>
      <c r="P44" s="370"/>
      <c r="Q44" s="370"/>
      <c r="R44" s="370"/>
      <c r="S44" s="370"/>
    </row>
    <row r="45" spans="1:19" ht="12.75">
      <c r="A45" s="471" t="s">
        <v>287</v>
      </c>
      <c r="B45" s="471"/>
      <c r="C45" s="471"/>
      <c r="D45" s="370"/>
      <c r="E45" s="472"/>
      <c r="F45" s="472"/>
      <c r="G45" s="472"/>
      <c r="H45" s="472"/>
      <c r="I45" s="472"/>
      <c r="J45" s="471"/>
      <c r="K45" s="679" t="s">
        <v>240</v>
      </c>
      <c r="L45" s="679"/>
      <c r="M45" s="679"/>
      <c r="N45" s="679"/>
      <c r="O45" s="679"/>
      <c r="P45" s="679"/>
      <c r="Q45" s="370"/>
      <c r="R45" s="370"/>
      <c r="S45" s="370"/>
    </row>
    <row r="46" spans="1:19" ht="9" customHeight="1">
      <c r="A46" s="656"/>
      <c r="B46" s="656"/>
      <c r="C46" s="379"/>
      <c r="D46" s="370"/>
      <c r="E46" s="370"/>
      <c r="F46" s="680" t="s">
        <v>237</v>
      </c>
      <c r="G46" s="680"/>
      <c r="H46" s="680"/>
      <c r="I46" s="470"/>
      <c r="J46" s="470"/>
      <c r="K46" s="470"/>
      <c r="L46" s="470"/>
      <c r="M46" s="473" t="s">
        <v>238</v>
      </c>
      <c r="N46" s="473"/>
      <c r="O46" s="379"/>
      <c r="P46" s="370"/>
      <c r="Q46" s="370"/>
      <c r="R46" s="370"/>
      <c r="S46" s="370"/>
    </row>
    <row r="47" spans="1:19">
      <c r="A47" s="370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</row>
    <row r="50" spans="6:6">
      <c r="F50" s="371" t="s">
        <v>250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1811023622047245" right="0.11811023622047245" top="0.15748031496062992" bottom="0.15748031496062992" header="0.31496062992125984" footer="0.31496062992125984"/>
  <pageSetup paperSize="9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363" workbookViewId="0">
      <selection activeCell="R29" sqref="R29"/>
    </sheetView>
  </sheetViews>
  <sheetFormatPr defaultRowHeight="15"/>
  <cols>
    <col min="1" max="4" width="2" style="1" customWidth="1"/>
    <col min="5" max="5" width="2.140625" style="1" customWidth="1"/>
    <col min="6" max="6" width="3.5703125" style="15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6" t="s">
        <v>0</v>
      </c>
      <c r="K1" s="156"/>
      <c r="L1" s="156"/>
      <c r="M1" s="132"/>
      <c r="N1" s="156"/>
      <c r="O1" s="156"/>
      <c r="P1" s="1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6" t="s">
        <v>1</v>
      </c>
      <c r="K2" s="156"/>
      <c r="L2" s="156"/>
      <c r="M2" s="132"/>
      <c r="N2" s="156"/>
      <c r="O2" s="156"/>
      <c r="P2" s="1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6" t="s">
        <v>2</v>
      </c>
      <c r="K3" s="156"/>
      <c r="L3" s="156"/>
      <c r="M3" s="132"/>
      <c r="N3" s="156"/>
      <c r="O3" s="156"/>
      <c r="P3" s="15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6" t="s">
        <v>4</v>
      </c>
      <c r="K4" s="156"/>
      <c r="L4" s="156"/>
      <c r="M4" s="132"/>
      <c r="N4" s="133"/>
      <c r="O4" s="133"/>
      <c r="P4" s="15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6" t="s">
        <v>5</v>
      </c>
      <c r="K5" s="156"/>
      <c r="L5" s="156"/>
      <c r="M5" s="132"/>
      <c r="N5" s="156"/>
      <c r="O5" s="156"/>
      <c r="P5" s="156"/>
      <c r="Q5" s="15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6"/>
      <c r="I6" s="15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7"/>
      <c r="B8" s="158"/>
      <c r="C8" s="158"/>
      <c r="D8" s="158"/>
      <c r="E8" s="158"/>
      <c r="F8" s="158"/>
      <c r="G8" s="479" t="s">
        <v>8</v>
      </c>
      <c r="H8" s="479"/>
      <c r="I8" s="479"/>
      <c r="J8" s="479"/>
      <c r="K8" s="479"/>
      <c r="L8" s="158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/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6"/>
      <c r="F21" s="159"/>
      <c r="I21" s="18"/>
      <c r="J21" s="18"/>
      <c r="K21" s="19" t="s">
        <v>19</v>
      </c>
      <c r="L21" s="16"/>
      <c r="M21" s="134"/>
    </row>
    <row r="22" spans="1:17" ht="14.25" customHeight="1">
      <c r="A22" s="476"/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14.25" customHeight="1">
      <c r="A23" s="476" t="s">
        <v>250</v>
      </c>
      <c r="B23" s="476"/>
      <c r="C23" s="476"/>
      <c r="D23" s="476"/>
      <c r="E23" s="476"/>
      <c r="F23" s="476"/>
      <c r="G23" s="476"/>
      <c r="H23" s="476"/>
      <c r="I23" s="476"/>
      <c r="J23" s="160" t="s">
        <v>24</v>
      </c>
      <c r="K23" s="21"/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486" t="s">
        <v>28</v>
      </c>
      <c r="H25" s="486"/>
      <c r="I25" s="142"/>
      <c r="J25" s="143"/>
      <c r="K25" s="144"/>
      <c r="L25" s="144"/>
      <c r="M25" s="134"/>
    </row>
    <row r="26" spans="1:17">
      <c r="A26" s="487" t="s">
        <v>245</v>
      </c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344700</v>
      </c>
      <c r="J30" s="41">
        <f>SUM(J31+J42+J61+J82+J89+J109+J131+J150+J160)</f>
        <v>72800</v>
      </c>
      <c r="K30" s="42">
        <f>SUM(K31+K42+K61+K82+K89+K109+K131+K150+K160)</f>
        <v>66362.31</v>
      </c>
      <c r="L30" s="41">
        <f>SUM(L31+L42+L61+L82+L89+L109+L131+L150+L160)</f>
        <v>66362.31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249600</v>
      </c>
      <c r="J31" s="41">
        <f>SUM(J32+J38)</f>
        <v>38700</v>
      </c>
      <c r="K31" s="49">
        <f>SUM(K32+K38)</f>
        <v>37096.619999999995</v>
      </c>
      <c r="L31" s="50">
        <f>SUM(L32+L38)</f>
        <v>37096.619999999995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246000</v>
      </c>
      <c r="J32" s="41">
        <f>SUM(J33)</f>
        <v>37900</v>
      </c>
      <c r="K32" s="42">
        <f>SUM(K33)</f>
        <v>36387.839999999997</v>
      </c>
      <c r="L32" s="41">
        <f>SUM(L33)</f>
        <v>36387.839999999997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246000</v>
      </c>
      <c r="J33" s="41">
        <f t="shared" ref="J33:L34" si="0">SUM(J34)</f>
        <v>37900</v>
      </c>
      <c r="K33" s="41">
        <f t="shared" si="0"/>
        <v>36387.839999999997</v>
      </c>
      <c r="L33" s="41">
        <f t="shared" si="0"/>
        <v>36387.839999999997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246000</v>
      </c>
      <c r="J34" s="42">
        <f t="shared" si="0"/>
        <v>37900</v>
      </c>
      <c r="K34" s="42">
        <f t="shared" si="0"/>
        <v>36387.839999999997</v>
      </c>
      <c r="L34" s="42">
        <f t="shared" si="0"/>
        <v>36387.839999999997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246000</v>
      </c>
      <c r="J35" s="57">
        <v>37900</v>
      </c>
      <c r="K35" s="57">
        <v>36387.839999999997</v>
      </c>
      <c r="L35" s="57">
        <v>36387.839999999997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3600</v>
      </c>
      <c r="J38" s="41">
        <f t="shared" si="1"/>
        <v>800</v>
      </c>
      <c r="K38" s="42">
        <f t="shared" si="1"/>
        <v>708.78</v>
      </c>
      <c r="L38" s="41">
        <f t="shared" si="1"/>
        <v>708.78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3600</v>
      </c>
      <c r="J39" s="41">
        <f t="shared" si="1"/>
        <v>800</v>
      </c>
      <c r="K39" s="41">
        <f t="shared" si="1"/>
        <v>708.78</v>
      </c>
      <c r="L39" s="41">
        <f t="shared" si="1"/>
        <v>708.78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3600</v>
      </c>
      <c r="J40" s="41">
        <f t="shared" si="1"/>
        <v>800</v>
      </c>
      <c r="K40" s="41">
        <f t="shared" si="1"/>
        <v>708.78</v>
      </c>
      <c r="L40" s="41">
        <f t="shared" si="1"/>
        <v>708.78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3600</v>
      </c>
      <c r="J41" s="57">
        <v>800</v>
      </c>
      <c r="K41" s="57">
        <v>708.78</v>
      </c>
      <c r="L41" s="57">
        <v>708.78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83100</v>
      </c>
      <c r="J42" s="62">
        <f t="shared" si="2"/>
        <v>31100</v>
      </c>
      <c r="K42" s="61">
        <f t="shared" si="2"/>
        <v>26382.019999999997</v>
      </c>
      <c r="L42" s="61">
        <f t="shared" si="2"/>
        <v>26382.019999999997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83100</v>
      </c>
      <c r="J43" s="42">
        <f t="shared" si="2"/>
        <v>31100</v>
      </c>
      <c r="K43" s="41">
        <f t="shared" si="2"/>
        <v>26382.019999999997</v>
      </c>
      <c r="L43" s="42">
        <f t="shared" si="2"/>
        <v>26382.019999999997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83100</v>
      </c>
      <c r="J44" s="42">
        <f t="shared" si="2"/>
        <v>31100</v>
      </c>
      <c r="K44" s="50">
        <f t="shared" si="2"/>
        <v>26382.019999999997</v>
      </c>
      <c r="L44" s="50">
        <f t="shared" si="2"/>
        <v>26382.019999999997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83100</v>
      </c>
      <c r="J45" s="68">
        <f>SUM(J46:J60)</f>
        <v>31100</v>
      </c>
      <c r="K45" s="69">
        <f>SUM(K46:K60)</f>
        <v>26382.019999999997</v>
      </c>
      <c r="L45" s="69">
        <f>SUM(L46:L60)</f>
        <v>26382.019999999997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2000</v>
      </c>
      <c r="J46" s="57">
        <v>500</v>
      </c>
      <c r="K46" s="57">
        <v>451.4</v>
      </c>
      <c r="L46" s="57">
        <v>451.4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0</v>
      </c>
      <c r="L47" s="57">
        <v>0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400</v>
      </c>
      <c r="K48" s="57">
        <v>318.73</v>
      </c>
      <c r="L48" s="57">
        <v>318.73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6500</v>
      </c>
      <c r="J49" s="57">
        <v>2000</v>
      </c>
      <c r="K49" s="57">
        <v>1472.29</v>
      </c>
      <c r="L49" s="57">
        <v>1472.29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100</v>
      </c>
      <c r="K50" s="57">
        <v>76.400000000000006</v>
      </c>
      <c r="L50" s="57">
        <v>76.400000000000006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100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1200</v>
      </c>
      <c r="J54" s="57">
        <v>200</v>
      </c>
      <c r="K54" s="57">
        <v>191.4</v>
      </c>
      <c r="L54" s="57">
        <v>191.4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53800</v>
      </c>
      <c r="J57" s="57">
        <v>25500</v>
      </c>
      <c r="K57" s="57">
        <v>21872.6</v>
      </c>
      <c r="L57" s="57">
        <v>21872.6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1300</v>
      </c>
      <c r="J58" s="57">
        <v>300</v>
      </c>
      <c r="K58" s="57">
        <v>209.37</v>
      </c>
      <c r="L58" s="57">
        <v>209.37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15700</v>
      </c>
      <c r="J60" s="57">
        <v>2000</v>
      </c>
      <c r="K60" s="57">
        <v>1789.83</v>
      </c>
      <c r="L60" s="57">
        <v>1789.83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12000</v>
      </c>
      <c r="J131" s="81">
        <f>SUM(J132+J137+J145)</f>
        <v>3000</v>
      </c>
      <c r="K131" s="42">
        <f>SUM(K132+K137+K145)</f>
        <v>2883.67</v>
      </c>
      <c r="L131" s="41">
        <f>SUM(L132+L137+L145)</f>
        <v>2883.67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1000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1000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1000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1000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11000</v>
      </c>
      <c r="J145" s="81">
        <f t="shared" si="15"/>
        <v>3000</v>
      </c>
      <c r="K145" s="42">
        <f t="shared" si="15"/>
        <v>2883.67</v>
      </c>
      <c r="L145" s="41">
        <f t="shared" si="15"/>
        <v>2883.67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11000</v>
      </c>
      <c r="J146" s="94">
        <f t="shared" si="15"/>
        <v>3000</v>
      </c>
      <c r="K146" s="69">
        <f t="shared" si="15"/>
        <v>2883.67</v>
      </c>
      <c r="L146" s="68">
        <f t="shared" si="15"/>
        <v>2883.67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11000</v>
      </c>
      <c r="J147" s="81">
        <f>SUM(J148:J149)</f>
        <v>3000</v>
      </c>
      <c r="K147" s="42">
        <f>SUM(K148:K149)</f>
        <v>2883.67</v>
      </c>
      <c r="L147" s="41">
        <f>SUM(L148:L149)</f>
        <v>2883.67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11000</v>
      </c>
      <c r="J148" s="95">
        <v>3000</v>
      </c>
      <c r="K148" s="95">
        <v>2883.67</v>
      </c>
      <c r="L148" s="95">
        <v>2883.67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3900</v>
      </c>
      <c r="J176" s="81">
        <f>SUM(J177+J230+J295)</f>
        <v>900</v>
      </c>
      <c r="K176" s="42">
        <f>SUM(K177+K230+K295)</f>
        <v>0</v>
      </c>
      <c r="L176" s="41">
        <f>SUM(L177+L230+L295)</f>
        <v>0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3900</v>
      </c>
      <c r="J177" s="61">
        <f>SUM(J178+J201+J208+J220+J224)</f>
        <v>900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3900</v>
      </c>
      <c r="J178" s="81">
        <f>SUM(J179+J182+J187+J193+J198)</f>
        <v>900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3900</v>
      </c>
      <c r="J187" s="81">
        <f>J188</f>
        <v>900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3900</v>
      </c>
      <c r="J188" s="41">
        <f t="shared" si="19"/>
        <v>900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3000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348600</v>
      </c>
      <c r="J360" s="90">
        <f>SUM(J30+J176)</f>
        <v>73700</v>
      </c>
      <c r="K360" s="90">
        <f>SUM(K30+K176)</f>
        <v>66362.31</v>
      </c>
      <c r="L360" s="90">
        <f>SUM(L30+L176)</f>
        <v>66362.31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61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11811023622047245" right="0.11811023622047245" top="0.15748031496062992" bottom="0.15748031496062992" header="0.31496062992125984" footer="0.31496062992125984"/>
  <pageSetup paperSize="9" scale="7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6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15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6" t="s">
        <v>0</v>
      </c>
      <c r="K1" s="156"/>
      <c r="L1" s="156"/>
      <c r="M1" s="132"/>
      <c r="N1" s="156"/>
      <c r="O1" s="156"/>
      <c r="P1" s="1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6" t="s">
        <v>1</v>
      </c>
      <c r="K2" s="156"/>
      <c r="L2" s="156"/>
      <c r="M2" s="132"/>
      <c r="N2" s="156"/>
      <c r="O2" s="156"/>
      <c r="P2" s="1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6" t="s">
        <v>2</v>
      </c>
      <c r="K3" s="156"/>
      <c r="L3" s="156"/>
      <c r="M3" s="132"/>
      <c r="N3" s="156"/>
      <c r="O3" s="156"/>
      <c r="P3" s="15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6" t="s">
        <v>4</v>
      </c>
      <c r="K4" s="156"/>
      <c r="L4" s="156"/>
      <c r="M4" s="132"/>
      <c r="N4" s="133"/>
      <c r="O4" s="133"/>
      <c r="P4" s="15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6" t="s">
        <v>5</v>
      </c>
      <c r="K5" s="156"/>
      <c r="L5" s="156"/>
      <c r="M5" s="132"/>
      <c r="N5" s="156"/>
      <c r="O5" s="156"/>
      <c r="P5" s="156"/>
      <c r="Q5" s="15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6"/>
      <c r="I6" s="15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7"/>
      <c r="B8" s="158"/>
      <c r="C8" s="158"/>
      <c r="D8" s="158"/>
      <c r="E8" s="158"/>
      <c r="F8" s="158"/>
      <c r="G8" s="479" t="s">
        <v>8</v>
      </c>
      <c r="H8" s="479"/>
      <c r="I8" s="479"/>
      <c r="J8" s="479"/>
      <c r="K8" s="479"/>
      <c r="L8" s="158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 t="s">
        <v>15</v>
      </c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6"/>
      <c r="F21" s="159"/>
      <c r="I21" s="18"/>
      <c r="J21" s="18"/>
      <c r="K21" s="19" t="s">
        <v>19</v>
      </c>
      <c r="L21" s="16"/>
      <c r="M21" s="134"/>
    </row>
    <row r="22" spans="1:17" ht="14.25" customHeight="1">
      <c r="A22" s="476" t="s">
        <v>20</v>
      </c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57.95" customHeight="1">
      <c r="A23" s="476" t="s">
        <v>23</v>
      </c>
      <c r="B23" s="476"/>
      <c r="C23" s="476"/>
      <c r="D23" s="476"/>
      <c r="E23" s="476"/>
      <c r="F23" s="476"/>
      <c r="G23" s="476"/>
      <c r="H23" s="476"/>
      <c r="I23" s="476"/>
      <c r="J23" s="160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>
        <v>1</v>
      </c>
      <c r="J24" s="25">
        <v>1</v>
      </c>
      <c r="K24" s="16">
        <v>1</v>
      </c>
      <c r="L24" s="16">
        <v>22</v>
      </c>
      <c r="M24" s="134"/>
    </row>
    <row r="25" spans="1:17" ht="13.5" customHeight="1">
      <c r="F25" s="1"/>
      <c r="G25" s="486" t="s">
        <v>28</v>
      </c>
      <c r="H25" s="48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87" t="s">
        <v>245</v>
      </c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334700</v>
      </c>
      <c r="J30" s="41">
        <f>SUM(J31+J42+J61+J82+J89+J109+J131+J150+J160)</f>
        <v>72800</v>
      </c>
      <c r="K30" s="42">
        <f>SUM(K31+K42+K61+K82+K89+K109+K131+K150+K160)</f>
        <v>66362.31</v>
      </c>
      <c r="L30" s="41">
        <f>SUM(L31+L42+L61+L82+L89+L109+L131+L150+L160)</f>
        <v>66362.31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249600</v>
      </c>
      <c r="J31" s="41">
        <f>SUM(J32+J38)</f>
        <v>38700</v>
      </c>
      <c r="K31" s="49">
        <f>SUM(K32+K38)</f>
        <v>37096.619999999995</v>
      </c>
      <c r="L31" s="50">
        <f>SUM(L32+L38)</f>
        <v>37096.619999999995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246000</v>
      </c>
      <c r="J32" s="41">
        <f>SUM(J33)</f>
        <v>37900</v>
      </c>
      <c r="K32" s="42">
        <f>SUM(K33)</f>
        <v>36387.839999999997</v>
      </c>
      <c r="L32" s="41">
        <f>SUM(L33)</f>
        <v>36387.839999999997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246000</v>
      </c>
      <c r="J33" s="41">
        <f t="shared" ref="J33:L34" si="0">SUM(J34)</f>
        <v>37900</v>
      </c>
      <c r="K33" s="41">
        <f t="shared" si="0"/>
        <v>36387.839999999997</v>
      </c>
      <c r="L33" s="41">
        <f t="shared" si="0"/>
        <v>36387.839999999997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246000</v>
      </c>
      <c r="J34" s="42">
        <f t="shared" si="0"/>
        <v>37900</v>
      </c>
      <c r="K34" s="42">
        <f t="shared" si="0"/>
        <v>36387.839999999997</v>
      </c>
      <c r="L34" s="42">
        <f t="shared" si="0"/>
        <v>36387.839999999997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246000</v>
      </c>
      <c r="J35" s="57">
        <v>37900</v>
      </c>
      <c r="K35" s="57">
        <v>36387.839999999997</v>
      </c>
      <c r="L35" s="57">
        <v>36387.839999999997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3600</v>
      </c>
      <c r="J38" s="41">
        <f t="shared" si="1"/>
        <v>800</v>
      </c>
      <c r="K38" s="42">
        <f t="shared" si="1"/>
        <v>708.78</v>
      </c>
      <c r="L38" s="41">
        <f t="shared" si="1"/>
        <v>708.78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3600</v>
      </c>
      <c r="J39" s="41">
        <f t="shared" si="1"/>
        <v>800</v>
      </c>
      <c r="K39" s="41">
        <f t="shared" si="1"/>
        <v>708.78</v>
      </c>
      <c r="L39" s="41">
        <f t="shared" si="1"/>
        <v>708.78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3600</v>
      </c>
      <c r="J40" s="41">
        <f t="shared" si="1"/>
        <v>800</v>
      </c>
      <c r="K40" s="41">
        <f t="shared" si="1"/>
        <v>708.78</v>
      </c>
      <c r="L40" s="41">
        <f t="shared" si="1"/>
        <v>708.78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3600</v>
      </c>
      <c r="J41" s="57">
        <v>800</v>
      </c>
      <c r="K41" s="57">
        <v>708.78</v>
      </c>
      <c r="L41" s="57">
        <v>708.78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74100</v>
      </c>
      <c r="J42" s="62">
        <f t="shared" si="2"/>
        <v>31100</v>
      </c>
      <c r="K42" s="61">
        <f t="shared" si="2"/>
        <v>26382.019999999997</v>
      </c>
      <c r="L42" s="61">
        <f t="shared" si="2"/>
        <v>26382.019999999997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74100</v>
      </c>
      <c r="J43" s="42">
        <f t="shared" si="2"/>
        <v>31100</v>
      </c>
      <c r="K43" s="41">
        <f t="shared" si="2"/>
        <v>26382.019999999997</v>
      </c>
      <c r="L43" s="42">
        <f t="shared" si="2"/>
        <v>26382.019999999997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74100</v>
      </c>
      <c r="J44" s="42">
        <f t="shared" si="2"/>
        <v>31100</v>
      </c>
      <c r="K44" s="50">
        <f t="shared" si="2"/>
        <v>26382.019999999997</v>
      </c>
      <c r="L44" s="50">
        <f t="shared" si="2"/>
        <v>26382.019999999997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74100</v>
      </c>
      <c r="J45" s="68">
        <f>SUM(J46:J60)</f>
        <v>31100</v>
      </c>
      <c r="K45" s="69">
        <f>SUM(K46:K60)</f>
        <v>26382.019999999997</v>
      </c>
      <c r="L45" s="69">
        <f>SUM(L46:L60)</f>
        <v>26382.019999999997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2000</v>
      </c>
      <c r="J46" s="57">
        <v>500</v>
      </c>
      <c r="K46" s="57">
        <v>451.4</v>
      </c>
      <c r="L46" s="57">
        <v>451.4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0</v>
      </c>
      <c r="L47" s="57">
        <v>0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400</v>
      </c>
      <c r="K48" s="57">
        <v>318.73</v>
      </c>
      <c r="L48" s="57">
        <v>318.73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6500</v>
      </c>
      <c r="J49" s="57">
        <v>2000</v>
      </c>
      <c r="K49" s="57">
        <v>1472.29</v>
      </c>
      <c r="L49" s="57">
        <v>1472.29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100</v>
      </c>
      <c r="K50" s="57">
        <v>76.400000000000006</v>
      </c>
      <c r="L50" s="57">
        <v>76.400000000000006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100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700</v>
      </c>
      <c r="J54" s="57">
        <v>200</v>
      </c>
      <c r="K54" s="57">
        <v>191.4</v>
      </c>
      <c r="L54" s="57">
        <v>191.4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53800</v>
      </c>
      <c r="J57" s="57">
        <v>25500</v>
      </c>
      <c r="K57" s="57">
        <v>21872.6</v>
      </c>
      <c r="L57" s="57">
        <v>21872.6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1300</v>
      </c>
      <c r="J58" s="57">
        <v>300</v>
      </c>
      <c r="K58" s="57">
        <v>209.37</v>
      </c>
      <c r="L58" s="57">
        <v>209.37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7200</v>
      </c>
      <c r="J60" s="57">
        <v>2000</v>
      </c>
      <c r="K60" s="57">
        <v>1789.83</v>
      </c>
      <c r="L60" s="57">
        <v>1789.83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11000</v>
      </c>
      <c r="J131" s="81">
        <f>SUM(J132+J137+J145)</f>
        <v>3000</v>
      </c>
      <c r="K131" s="42">
        <f>SUM(K132+K137+K145)</f>
        <v>2883.67</v>
      </c>
      <c r="L131" s="41">
        <f>SUM(L132+L137+L145)</f>
        <v>2883.67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11000</v>
      </c>
      <c r="J145" s="81">
        <f t="shared" si="15"/>
        <v>3000</v>
      </c>
      <c r="K145" s="42">
        <f t="shared" si="15"/>
        <v>2883.67</v>
      </c>
      <c r="L145" s="41">
        <f t="shared" si="15"/>
        <v>2883.67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11000</v>
      </c>
      <c r="J146" s="94">
        <f t="shared" si="15"/>
        <v>3000</v>
      </c>
      <c r="K146" s="69">
        <f t="shared" si="15"/>
        <v>2883.67</v>
      </c>
      <c r="L146" s="68">
        <f t="shared" si="15"/>
        <v>2883.67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11000</v>
      </c>
      <c r="J147" s="81">
        <f>SUM(J148:J149)</f>
        <v>3000</v>
      </c>
      <c r="K147" s="42">
        <f>SUM(K148:K149)</f>
        <v>2883.67</v>
      </c>
      <c r="L147" s="41">
        <f>SUM(L148:L149)</f>
        <v>2883.67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11000</v>
      </c>
      <c r="J148" s="95">
        <v>3000</v>
      </c>
      <c r="K148" s="95">
        <v>2883.67</v>
      </c>
      <c r="L148" s="95">
        <v>2883.67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334700</v>
      </c>
      <c r="J360" s="90">
        <f>SUM(J30+J176)</f>
        <v>72800</v>
      </c>
      <c r="K360" s="90">
        <f>SUM(K30+K176)</f>
        <v>66362.31</v>
      </c>
      <c r="L360" s="90">
        <f>SUM(L30+L176)</f>
        <v>66362.31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61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" right="0.11811023622047245" top="0.15748031496062992" bottom="0.15748031496062992" header="0.31496062992125984" footer="0.31496062992125984"/>
  <pageSetup paperSize="9" scale="85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366" workbookViewId="0">
      <selection activeCell="Q370" sqref="Q370:R370"/>
    </sheetView>
  </sheetViews>
  <sheetFormatPr defaultRowHeight="15"/>
  <cols>
    <col min="1" max="4" width="2" style="1" customWidth="1"/>
    <col min="5" max="5" width="2.140625" style="1" customWidth="1"/>
    <col min="6" max="6" width="3.5703125" style="15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6" t="s">
        <v>0</v>
      </c>
      <c r="K1" s="156"/>
      <c r="L1" s="156"/>
      <c r="M1" s="132"/>
      <c r="N1" s="156"/>
      <c r="O1" s="156"/>
      <c r="P1" s="1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6" t="s">
        <v>1</v>
      </c>
      <c r="K2" s="156"/>
      <c r="L2" s="156"/>
      <c r="M2" s="132"/>
      <c r="N2" s="156"/>
      <c r="O2" s="156"/>
      <c r="P2" s="1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6" t="s">
        <v>2</v>
      </c>
      <c r="K3" s="156"/>
      <c r="L3" s="156"/>
      <c r="M3" s="132"/>
      <c r="N3" s="156"/>
      <c r="O3" s="156"/>
      <c r="P3" s="15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6" t="s">
        <v>4</v>
      </c>
      <c r="K4" s="156"/>
      <c r="L4" s="156"/>
      <c r="M4" s="132"/>
      <c r="N4" s="133"/>
      <c r="O4" s="133"/>
      <c r="P4" s="15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6" t="s">
        <v>5</v>
      </c>
      <c r="K5" s="156"/>
      <c r="L5" s="156"/>
      <c r="M5" s="132"/>
      <c r="N5" s="156"/>
      <c r="O5" s="156"/>
      <c r="P5" s="156"/>
      <c r="Q5" s="15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6"/>
      <c r="I6" s="15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7"/>
      <c r="B8" s="158"/>
      <c r="C8" s="158"/>
      <c r="D8" s="158"/>
      <c r="E8" s="158"/>
      <c r="F8" s="158"/>
      <c r="G8" s="479" t="s">
        <v>8</v>
      </c>
      <c r="H8" s="479"/>
      <c r="I8" s="479"/>
      <c r="J8" s="479"/>
      <c r="K8" s="479"/>
      <c r="L8" s="158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 t="s">
        <v>15</v>
      </c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6"/>
      <c r="F21" s="159"/>
      <c r="I21" s="18"/>
      <c r="J21" s="18"/>
      <c r="K21" s="19" t="s">
        <v>19</v>
      </c>
      <c r="L21" s="16"/>
      <c r="M21" s="134"/>
    </row>
    <row r="22" spans="1:17" ht="14.25" customHeight="1">
      <c r="A22" s="476" t="s">
        <v>20</v>
      </c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43.5" customHeight="1">
      <c r="A23" s="476" t="s">
        <v>246</v>
      </c>
      <c r="B23" s="476"/>
      <c r="C23" s="476"/>
      <c r="D23" s="476"/>
      <c r="E23" s="476"/>
      <c r="F23" s="476"/>
      <c r="G23" s="476"/>
      <c r="H23" s="476"/>
      <c r="I23" s="476"/>
      <c r="J23" s="160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>
        <v>1</v>
      </c>
      <c r="J24" s="25">
        <v>3</v>
      </c>
      <c r="K24" s="16">
        <v>3</v>
      </c>
      <c r="L24" s="16">
        <v>22</v>
      </c>
      <c r="M24" s="134"/>
    </row>
    <row r="25" spans="1:17" ht="13.5" customHeight="1">
      <c r="F25" s="1"/>
      <c r="G25" s="486" t="s">
        <v>28</v>
      </c>
      <c r="H25" s="48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87" t="s">
        <v>245</v>
      </c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8500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8500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8500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8500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8500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8500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8500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61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11811023622047245" right="0.11811023622047245" top="0.15748031496062992" bottom="0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360" workbookViewId="0">
      <selection activeCell="K368" sqref="K368"/>
    </sheetView>
  </sheetViews>
  <sheetFormatPr defaultRowHeight="15"/>
  <cols>
    <col min="1" max="4" width="2" style="1" customWidth="1"/>
    <col min="5" max="5" width="2.140625" style="1" customWidth="1"/>
    <col min="6" max="6" width="3.5703125" style="15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6" t="s">
        <v>0</v>
      </c>
      <c r="K1" s="156"/>
      <c r="L1" s="156"/>
      <c r="M1" s="132"/>
      <c r="N1" s="156"/>
      <c r="O1" s="156"/>
      <c r="P1" s="1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6" t="s">
        <v>1</v>
      </c>
      <c r="K2" s="156"/>
      <c r="L2" s="156"/>
      <c r="M2" s="132"/>
      <c r="N2" s="156"/>
      <c r="O2" s="156"/>
      <c r="P2" s="1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6" t="s">
        <v>2</v>
      </c>
      <c r="K3" s="156"/>
      <c r="L3" s="156"/>
      <c r="M3" s="132"/>
      <c r="N3" s="156"/>
      <c r="O3" s="156"/>
      <c r="P3" s="15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6" t="s">
        <v>4</v>
      </c>
      <c r="K4" s="156"/>
      <c r="L4" s="156"/>
      <c r="M4" s="132"/>
      <c r="N4" s="133"/>
      <c r="O4" s="133"/>
      <c r="P4" s="15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6" t="s">
        <v>5</v>
      </c>
      <c r="K5" s="156"/>
      <c r="L5" s="156"/>
      <c r="M5" s="132"/>
      <c r="N5" s="156"/>
      <c r="O5" s="156"/>
      <c r="P5" s="156"/>
      <c r="Q5" s="15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6"/>
      <c r="I6" s="15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7"/>
      <c r="B8" s="158"/>
      <c r="C8" s="158"/>
      <c r="D8" s="158"/>
      <c r="E8" s="158"/>
      <c r="F8" s="158"/>
      <c r="G8" s="479" t="s">
        <v>8</v>
      </c>
      <c r="H8" s="479"/>
      <c r="I8" s="479"/>
      <c r="J8" s="479"/>
      <c r="K8" s="479"/>
      <c r="L8" s="158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 t="s">
        <v>15</v>
      </c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6"/>
      <c r="F21" s="159"/>
      <c r="I21" s="18"/>
      <c r="J21" s="18"/>
      <c r="K21" s="19" t="s">
        <v>19</v>
      </c>
      <c r="L21" s="16"/>
      <c r="M21" s="134"/>
    </row>
    <row r="22" spans="1:17" ht="14.25" customHeight="1">
      <c r="A22" s="476" t="s">
        <v>20</v>
      </c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43.5" customHeight="1">
      <c r="A23" s="476" t="s">
        <v>247</v>
      </c>
      <c r="B23" s="476"/>
      <c r="C23" s="476"/>
      <c r="D23" s="476"/>
      <c r="E23" s="476"/>
      <c r="F23" s="476"/>
      <c r="G23" s="476"/>
      <c r="H23" s="476"/>
      <c r="I23" s="476"/>
      <c r="J23" s="160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>
        <v>1</v>
      </c>
      <c r="J24" s="25">
        <v>4</v>
      </c>
      <c r="K24" s="16">
        <v>4</v>
      </c>
      <c r="L24" s="16">
        <v>28</v>
      </c>
      <c r="M24" s="134"/>
    </row>
    <row r="25" spans="1:17" ht="13.5" customHeight="1">
      <c r="F25" s="1"/>
      <c r="G25" s="486" t="s">
        <v>28</v>
      </c>
      <c r="H25" s="48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87" t="s">
        <v>245</v>
      </c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500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500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500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500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500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500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3900</v>
      </c>
      <c r="J176" s="81">
        <f>SUM(J177+J230+J295)</f>
        <v>900</v>
      </c>
      <c r="K176" s="42">
        <f>SUM(K177+K230+K295)</f>
        <v>0</v>
      </c>
      <c r="L176" s="41">
        <f>SUM(L177+L230+L295)</f>
        <v>0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3900</v>
      </c>
      <c r="J177" s="61">
        <f>SUM(J178+J201+J208+J220+J224)</f>
        <v>900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3900</v>
      </c>
      <c r="J178" s="81">
        <f>SUM(J179+J182+J187+J193+J198)</f>
        <v>900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3900</v>
      </c>
      <c r="J187" s="81">
        <f>J188</f>
        <v>900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3900</v>
      </c>
      <c r="J188" s="41">
        <f t="shared" si="19"/>
        <v>900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3000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4400</v>
      </c>
      <c r="J360" s="90">
        <f>SUM(J30+J176)</f>
        <v>900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61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11811023622047245" right="0.11811023622047245" top="0.15748031496062992" bottom="0" header="0.31496062992125984" footer="0.31496062992125984"/>
  <pageSetup paperSize="9" scale="9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30" workbookViewId="0">
      <selection activeCell="R27" sqref="R27"/>
    </sheetView>
  </sheetViews>
  <sheetFormatPr defaultRowHeight="15"/>
  <cols>
    <col min="1" max="4" width="2" style="1" customWidth="1"/>
    <col min="5" max="5" width="2.140625" style="1" customWidth="1"/>
    <col min="6" max="6" width="3.5703125" style="155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6" t="s">
        <v>0</v>
      </c>
      <c r="K1" s="156"/>
      <c r="L1" s="156"/>
      <c r="M1" s="132"/>
      <c r="N1" s="156"/>
      <c r="O1" s="156"/>
      <c r="P1" s="15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6" t="s">
        <v>1</v>
      </c>
      <c r="K2" s="156"/>
      <c r="L2" s="156"/>
      <c r="M2" s="132"/>
      <c r="N2" s="156"/>
      <c r="O2" s="156"/>
      <c r="P2" s="1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6" t="s">
        <v>2</v>
      </c>
      <c r="K3" s="156"/>
      <c r="L3" s="156"/>
      <c r="M3" s="132"/>
      <c r="N3" s="156"/>
      <c r="O3" s="156"/>
      <c r="P3" s="15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6" t="s">
        <v>4</v>
      </c>
      <c r="K4" s="156"/>
      <c r="L4" s="156"/>
      <c r="M4" s="132"/>
      <c r="N4" s="133"/>
      <c r="O4" s="133"/>
      <c r="P4" s="15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6" t="s">
        <v>5</v>
      </c>
      <c r="K5" s="156"/>
      <c r="L5" s="156"/>
      <c r="M5" s="132"/>
      <c r="N5" s="156"/>
      <c r="O5" s="156"/>
      <c r="P5" s="156"/>
      <c r="Q5" s="15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6"/>
      <c r="I6" s="15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7"/>
      <c r="B8" s="158"/>
      <c r="C8" s="158"/>
      <c r="D8" s="158"/>
      <c r="E8" s="158"/>
      <c r="F8" s="158"/>
      <c r="G8" s="479" t="s">
        <v>8</v>
      </c>
      <c r="H8" s="479"/>
      <c r="I8" s="479"/>
      <c r="J8" s="479"/>
      <c r="K8" s="479"/>
      <c r="L8" s="158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 t="s">
        <v>15</v>
      </c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6"/>
      <c r="F21" s="159"/>
      <c r="I21" s="18"/>
      <c r="J21" s="18"/>
      <c r="K21" s="19" t="s">
        <v>19</v>
      </c>
      <c r="L21" s="16"/>
      <c r="M21" s="134"/>
    </row>
    <row r="22" spans="1:17" ht="14.25" customHeight="1">
      <c r="A22" s="476" t="s">
        <v>248</v>
      </c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57.95" customHeight="1">
      <c r="A23" s="476" t="s">
        <v>23</v>
      </c>
      <c r="B23" s="476"/>
      <c r="C23" s="476"/>
      <c r="D23" s="476"/>
      <c r="E23" s="476"/>
      <c r="F23" s="476"/>
      <c r="G23" s="476"/>
      <c r="H23" s="476"/>
      <c r="I23" s="476"/>
      <c r="J23" s="160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>
        <v>1</v>
      </c>
      <c r="J24" s="25">
        <v>1</v>
      </c>
      <c r="K24" s="16"/>
      <c r="L24" s="16">
        <v>22</v>
      </c>
      <c r="M24" s="134"/>
    </row>
    <row r="25" spans="1:17" ht="13.5" customHeight="1">
      <c r="F25" s="1"/>
      <c r="G25" s="486" t="s">
        <v>28</v>
      </c>
      <c r="H25" s="486"/>
      <c r="I25" s="142" t="s">
        <v>29</v>
      </c>
      <c r="J25" s="143" t="s">
        <v>249</v>
      </c>
      <c r="K25" s="144" t="s">
        <v>31</v>
      </c>
      <c r="L25" s="144" t="s">
        <v>31</v>
      </c>
      <c r="M25" s="134"/>
    </row>
    <row r="26" spans="1:17">
      <c r="A26" s="487" t="s">
        <v>245</v>
      </c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1000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1000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1000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1000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1000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1000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1000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61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" right="0.11811023622047245" top="0.35433070866141736" bottom="0.15748031496062992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showRuler="0" topLeftCell="A55" zoomScaleNormal="10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79" t="s">
        <v>8</v>
      </c>
      <c r="H8" s="479"/>
      <c r="I8" s="479"/>
      <c r="J8" s="479"/>
      <c r="K8" s="479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 t="s">
        <v>15</v>
      </c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476" t="s">
        <v>20</v>
      </c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57.95" customHeight="1">
      <c r="A23" s="476" t="s">
        <v>23</v>
      </c>
      <c r="B23" s="476"/>
      <c r="C23" s="476"/>
      <c r="D23" s="476"/>
      <c r="E23" s="476"/>
      <c r="F23" s="476"/>
      <c r="G23" s="476"/>
      <c r="H23" s="476"/>
      <c r="I23" s="476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27</v>
      </c>
      <c r="I24" s="24">
        <v>1</v>
      </c>
      <c r="J24" s="25">
        <v>1</v>
      </c>
      <c r="K24" s="16">
        <v>1</v>
      </c>
      <c r="L24" s="16">
        <v>22</v>
      </c>
      <c r="M24" s="134"/>
    </row>
    <row r="25" spans="1:17" ht="13.5" customHeight="1">
      <c r="F25" s="1"/>
      <c r="G25" s="486" t="s">
        <v>28</v>
      </c>
      <c r="H25" s="48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87" t="s">
        <v>32</v>
      </c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432600</v>
      </c>
      <c r="J30" s="41">
        <f>SUM(J31+J42+J61+J82+J89+J109+J131+J150+J160)</f>
        <v>76100</v>
      </c>
      <c r="K30" s="42">
        <f>SUM(K31+K42+K61+K82+K89+K109+K131+K150+K160)</f>
        <v>75479.299999999988</v>
      </c>
      <c r="L30" s="41">
        <f>SUM(L31+L42+L61+L82+L89+L109+L131+L150+L160)</f>
        <v>75479.299999999988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423300</v>
      </c>
      <c r="J31" s="41">
        <f>SUM(J32+J38)</f>
        <v>74700</v>
      </c>
      <c r="K31" s="49">
        <f>SUM(K32+K38)</f>
        <v>74565.149999999994</v>
      </c>
      <c r="L31" s="50">
        <f>SUM(L32+L38)</f>
        <v>74565.149999999994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417200</v>
      </c>
      <c r="J32" s="41">
        <f>SUM(J33)</f>
        <v>73600</v>
      </c>
      <c r="K32" s="42">
        <f>SUM(K33)</f>
        <v>73560.179999999993</v>
      </c>
      <c r="L32" s="41">
        <f>SUM(L33)</f>
        <v>73560.179999999993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417200</v>
      </c>
      <c r="J33" s="41">
        <f t="shared" ref="J33:L34" si="0">SUM(J34)</f>
        <v>73600</v>
      </c>
      <c r="K33" s="41">
        <f t="shared" si="0"/>
        <v>73560.179999999993</v>
      </c>
      <c r="L33" s="41">
        <f t="shared" si="0"/>
        <v>73560.179999999993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417200</v>
      </c>
      <c r="J34" s="42">
        <f t="shared" si="0"/>
        <v>73600</v>
      </c>
      <c r="K34" s="42">
        <f t="shared" si="0"/>
        <v>73560.179999999993</v>
      </c>
      <c r="L34" s="42">
        <f t="shared" si="0"/>
        <v>73560.179999999993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417200</v>
      </c>
      <c r="J35" s="57">
        <v>73600</v>
      </c>
      <c r="K35" s="57">
        <v>73560.179999999993</v>
      </c>
      <c r="L35" s="57">
        <v>73560.179999999993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6100</v>
      </c>
      <c r="J38" s="41">
        <f t="shared" si="1"/>
        <v>1100</v>
      </c>
      <c r="K38" s="42">
        <f t="shared" si="1"/>
        <v>1004.97</v>
      </c>
      <c r="L38" s="41">
        <f t="shared" si="1"/>
        <v>1004.97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6100</v>
      </c>
      <c r="J39" s="41">
        <f t="shared" si="1"/>
        <v>1100</v>
      </c>
      <c r="K39" s="41">
        <f t="shared" si="1"/>
        <v>1004.97</v>
      </c>
      <c r="L39" s="41">
        <f t="shared" si="1"/>
        <v>1004.97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6100</v>
      </c>
      <c r="J40" s="41">
        <f t="shared" si="1"/>
        <v>1100</v>
      </c>
      <c r="K40" s="41">
        <f t="shared" si="1"/>
        <v>1004.97</v>
      </c>
      <c r="L40" s="41">
        <f t="shared" si="1"/>
        <v>1004.97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6100</v>
      </c>
      <c r="J41" s="57">
        <v>1100</v>
      </c>
      <c r="K41" s="57">
        <v>1004.97</v>
      </c>
      <c r="L41" s="57">
        <v>1004.97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8200</v>
      </c>
      <c r="J42" s="62">
        <f t="shared" si="2"/>
        <v>1100</v>
      </c>
      <c r="K42" s="61">
        <f t="shared" si="2"/>
        <v>914.15000000000009</v>
      </c>
      <c r="L42" s="61">
        <f t="shared" si="2"/>
        <v>914.15000000000009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8200</v>
      </c>
      <c r="J43" s="42">
        <f t="shared" si="2"/>
        <v>1100</v>
      </c>
      <c r="K43" s="41">
        <f t="shared" si="2"/>
        <v>914.15000000000009</v>
      </c>
      <c r="L43" s="42">
        <f t="shared" si="2"/>
        <v>914.15000000000009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8200</v>
      </c>
      <c r="J44" s="42">
        <f t="shared" si="2"/>
        <v>1100</v>
      </c>
      <c r="K44" s="50">
        <f t="shared" si="2"/>
        <v>914.15000000000009</v>
      </c>
      <c r="L44" s="50">
        <f t="shared" si="2"/>
        <v>914.15000000000009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8200</v>
      </c>
      <c r="J45" s="68">
        <f>SUM(J46:J60)</f>
        <v>1100</v>
      </c>
      <c r="K45" s="69">
        <f>SUM(K46:K60)</f>
        <v>914.15000000000009</v>
      </c>
      <c r="L45" s="69">
        <f>SUM(L46:L60)</f>
        <v>914.15000000000009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400</v>
      </c>
      <c r="J51" s="57">
        <v>300</v>
      </c>
      <c r="K51" s="57">
        <v>286.85000000000002</v>
      </c>
      <c r="L51" s="57">
        <v>286.85000000000002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1200</v>
      </c>
      <c r="J55" s="57">
        <v>200</v>
      </c>
      <c r="K55" s="57">
        <v>185.32</v>
      </c>
      <c r="L55" s="57">
        <v>185.32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1200</v>
      </c>
      <c r="J58" s="57">
        <v>200</v>
      </c>
      <c r="K58" s="57">
        <v>186.43</v>
      </c>
      <c r="L58" s="57">
        <v>186.43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5400</v>
      </c>
      <c r="J60" s="57">
        <v>400</v>
      </c>
      <c r="K60" s="57">
        <v>255.55</v>
      </c>
      <c r="L60" s="57">
        <v>255.55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1100</v>
      </c>
      <c r="J131" s="81">
        <f>SUM(J132+J137+J145)</f>
        <v>300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1100</v>
      </c>
      <c r="J145" s="81">
        <f t="shared" si="15"/>
        <v>300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1100</v>
      </c>
      <c r="J146" s="94">
        <f t="shared" si="15"/>
        <v>300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1100</v>
      </c>
      <c r="J147" s="81">
        <f>SUM(J148:J149)</f>
        <v>300</v>
      </c>
      <c r="K147" s="42">
        <f>SUM(K148:K149)</f>
        <v>0</v>
      </c>
      <c r="L147" s="41">
        <f>SUM(L148:L149)</f>
        <v>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1100</v>
      </c>
      <c r="J148" s="95">
        <v>300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432600</v>
      </c>
      <c r="J360" s="90">
        <f>SUM(J30+J176)</f>
        <v>76100</v>
      </c>
      <c r="K360" s="90">
        <f>SUM(K30+K176)</f>
        <v>75479.299999999988</v>
      </c>
      <c r="L360" s="90">
        <f>SUM(L30+L176)</f>
        <v>75479.299999999988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19685039370078741" right="0" top="0.74803149606299213" bottom="0.15748031496062992" header="0.31496062992125984" footer="0.31496062992125984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60" workbookViewId="0">
      <selection activeCell="R24" sqref="R24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7" t="s">
        <v>7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479" t="s">
        <v>8</v>
      </c>
      <c r="H8" s="479"/>
      <c r="I8" s="479"/>
      <c r="J8" s="479"/>
      <c r="K8" s="479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0" t="s">
        <v>9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1" t="s">
        <v>10</v>
      </c>
      <c r="H10" s="481"/>
      <c r="I10" s="481"/>
      <c r="J10" s="481"/>
      <c r="K10" s="48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2" t="s">
        <v>11</v>
      </c>
      <c r="H11" s="482"/>
      <c r="I11" s="482"/>
      <c r="J11" s="482"/>
      <c r="K11" s="48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0" t="s">
        <v>12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1" t="s">
        <v>13</v>
      </c>
      <c r="H15" s="481"/>
      <c r="I15" s="481"/>
      <c r="J15" s="481"/>
      <c r="K15" s="481"/>
    </row>
    <row r="16" spans="1:36" ht="11.25" customHeight="1">
      <c r="G16" s="483" t="s">
        <v>14</v>
      </c>
      <c r="H16" s="483"/>
      <c r="I16" s="483"/>
      <c r="J16" s="483"/>
      <c r="K16" s="483"/>
    </row>
    <row r="17" spans="1:17" ht="15" customHeight="1">
      <c r="B17"/>
      <c r="C17"/>
      <c r="D17"/>
      <c r="E17" s="484" t="s">
        <v>15</v>
      </c>
      <c r="F17" s="484"/>
      <c r="G17" s="484"/>
      <c r="H17" s="484"/>
      <c r="I17" s="484"/>
      <c r="J17" s="484"/>
      <c r="K17" s="484"/>
      <c r="L17"/>
    </row>
    <row r="18" spans="1:17" ht="12" customHeight="1">
      <c r="A18" s="485" t="s">
        <v>16</v>
      </c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476" t="s">
        <v>20</v>
      </c>
      <c r="B22" s="476"/>
      <c r="C22" s="476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4"/>
    </row>
    <row r="23" spans="1:17" ht="57.95" customHeight="1">
      <c r="A23" s="476" t="s">
        <v>23</v>
      </c>
      <c r="B23" s="476"/>
      <c r="C23" s="476"/>
      <c r="D23" s="476"/>
      <c r="E23" s="476"/>
      <c r="F23" s="476"/>
      <c r="G23" s="476"/>
      <c r="H23" s="476"/>
      <c r="I23" s="476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242</v>
      </c>
      <c r="I24" s="24">
        <v>1</v>
      </c>
      <c r="J24" s="25">
        <v>1</v>
      </c>
      <c r="K24" s="16">
        <v>1</v>
      </c>
      <c r="L24" s="16">
        <v>22</v>
      </c>
      <c r="M24" s="134"/>
    </row>
    <row r="25" spans="1:17" ht="13.5" customHeight="1">
      <c r="F25" s="1"/>
      <c r="G25" s="486" t="s">
        <v>28</v>
      </c>
      <c r="H25" s="486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487" t="s">
        <v>243</v>
      </c>
      <c r="B26" s="487"/>
      <c r="C26" s="487"/>
      <c r="D26" s="487"/>
      <c r="E26" s="487"/>
      <c r="F26" s="487"/>
      <c r="G26" s="487"/>
      <c r="H26" s="487"/>
      <c r="I26" s="487"/>
      <c r="J26" s="26"/>
      <c r="K26" s="27"/>
      <c r="L26" s="28" t="s">
        <v>33</v>
      </c>
      <c r="M26" s="135"/>
    </row>
    <row r="27" spans="1:17" ht="24" customHeight="1">
      <c r="A27" s="488" t="s">
        <v>34</v>
      </c>
      <c r="B27" s="489"/>
      <c r="C27" s="489"/>
      <c r="D27" s="489"/>
      <c r="E27" s="489"/>
      <c r="F27" s="489"/>
      <c r="G27" s="492" t="s">
        <v>35</v>
      </c>
      <c r="H27" s="494" t="s">
        <v>36</v>
      </c>
      <c r="I27" s="496" t="s">
        <v>37</v>
      </c>
      <c r="J27" s="497"/>
      <c r="K27" s="498" t="s">
        <v>38</v>
      </c>
      <c r="L27" s="500" t="s">
        <v>39</v>
      </c>
      <c r="M27" s="135"/>
    </row>
    <row r="28" spans="1:17" ht="46.5" customHeight="1">
      <c r="A28" s="490"/>
      <c r="B28" s="491"/>
      <c r="C28" s="491"/>
      <c r="D28" s="491"/>
      <c r="E28" s="491"/>
      <c r="F28" s="491"/>
      <c r="G28" s="493"/>
      <c r="H28" s="495"/>
      <c r="I28" s="29" t="s">
        <v>40</v>
      </c>
      <c r="J28" s="30" t="s">
        <v>41</v>
      </c>
      <c r="K28" s="499"/>
      <c r="L28" s="501"/>
    </row>
    <row r="29" spans="1:17" ht="11.25" customHeight="1">
      <c r="A29" s="502" t="s">
        <v>25</v>
      </c>
      <c r="B29" s="503"/>
      <c r="C29" s="503"/>
      <c r="D29" s="503"/>
      <c r="E29" s="503"/>
      <c r="F29" s="504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43000</v>
      </c>
      <c r="J30" s="41">
        <f>SUM(J31+J42+J61+J82+J89+J109+J131+J150+J160)</f>
        <v>8700</v>
      </c>
      <c r="K30" s="42">
        <f>SUM(K31+K42+K61+K82+K89+K109+K131+K150+K160)</f>
        <v>7463.4400000000005</v>
      </c>
      <c r="L30" s="41">
        <f>SUM(L31+L42+L61+L82+L89+L109+L131+L150+L160)</f>
        <v>7463.4400000000005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5900</v>
      </c>
      <c r="J31" s="41">
        <f>SUM(J32+J38)</f>
        <v>1100</v>
      </c>
      <c r="K31" s="49">
        <f>SUM(K32+K38)</f>
        <v>241.04</v>
      </c>
      <c r="L31" s="50">
        <f>SUM(L32+L38)</f>
        <v>241.04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5700</v>
      </c>
      <c r="J32" s="41">
        <f>SUM(J33)</f>
        <v>900</v>
      </c>
      <c r="K32" s="42">
        <f>SUM(K33)</f>
        <v>237.6</v>
      </c>
      <c r="L32" s="41">
        <f>SUM(L33)</f>
        <v>237.6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5700</v>
      </c>
      <c r="J33" s="41">
        <f t="shared" ref="J33:L34" si="0">SUM(J34)</f>
        <v>900</v>
      </c>
      <c r="K33" s="41">
        <f t="shared" si="0"/>
        <v>237.6</v>
      </c>
      <c r="L33" s="41">
        <f t="shared" si="0"/>
        <v>237.6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5700</v>
      </c>
      <c r="J34" s="42">
        <f t="shared" si="0"/>
        <v>900</v>
      </c>
      <c r="K34" s="42">
        <f t="shared" si="0"/>
        <v>237.6</v>
      </c>
      <c r="L34" s="42">
        <f t="shared" si="0"/>
        <v>237.6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5700</v>
      </c>
      <c r="J35" s="57">
        <v>900</v>
      </c>
      <c r="K35" s="57">
        <v>237.6</v>
      </c>
      <c r="L35" s="57">
        <v>237.6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200</v>
      </c>
      <c r="J38" s="41">
        <f t="shared" si="1"/>
        <v>200</v>
      </c>
      <c r="K38" s="42">
        <f t="shared" si="1"/>
        <v>3.44</v>
      </c>
      <c r="L38" s="41">
        <f t="shared" si="1"/>
        <v>3.44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200</v>
      </c>
      <c r="J39" s="41">
        <f t="shared" si="1"/>
        <v>200</v>
      </c>
      <c r="K39" s="41">
        <f t="shared" si="1"/>
        <v>3.44</v>
      </c>
      <c r="L39" s="41">
        <f t="shared" si="1"/>
        <v>3.44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200</v>
      </c>
      <c r="J40" s="41">
        <f t="shared" si="1"/>
        <v>200</v>
      </c>
      <c r="K40" s="41">
        <f t="shared" si="1"/>
        <v>3.44</v>
      </c>
      <c r="L40" s="41">
        <f t="shared" si="1"/>
        <v>3.44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200</v>
      </c>
      <c r="J41" s="57">
        <v>200</v>
      </c>
      <c r="K41" s="57">
        <v>3.44</v>
      </c>
      <c r="L41" s="57">
        <v>3.44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37100</v>
      </c>
      <c r="J42" s="62">
        <f t="shared" si="2"/>
        <v>7600</v>
      </c>
      <c r="K42" s="61">
        <f t="shared" si="2"/>
        <v>7222.4000000000005</v>
      </c>
      <c r="L42" s="61">
        <f t="shared" si="2"/>
        <v>7222.4000000000005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37100</v>
      </c>
      <c r="J43" s="42">
        <f t="shared" si="2"/>
        <v>7600</v>
      </c>
      <c r="K43" s="41">
        <f t="shared" si="2"/>
        <v>7222.4000000000005</v>
      </c>
      <c r="L43" s="42">
        <f t="shared" si="2"/>
        <v>7222.4000000000005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37100</v>
      </c>
      <c r="J44" s="42">
        <f t="shared" si="2"/>
        <v>7600</v>
      </c>
      <c r="K44" s="50">
        <f t="shared" si="2"/>
        <v>7222.4000000000005</v>
      </c>
      <c r="L44" s="50">
        <f t="shared" si="2"/>
        <v>7222.4000000000005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37100</v>
      </c>
      <c r="J45" s="68">
        <f>SUM(J46:J60)</f>
        <v>7600</v>
      </c>
      <c r="K45" s="69">
        <f>SUM(K46:K60)</f>
        <v>7222.4000000000005</v>
      </c>
      <c r="L45" s="69">
        <f>SUM(L46:L60)</f>
        <v>7222.4000000000005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31400</v>
      </c>
      <c r="J46" s="57">
        <v>6800</v>
      </c>
      <c r="K46" s="57">
        <v>6757.51</v>
      </c>
      <c r="L46" s="57">
        <v>6757.51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5700</v>
      </c>
      <c r="J60" s="57">
        <v>800</v>
      </c>
      <c r="K60" s="57">
        <v>464.89</v>
      </c>
      <c r="L60" s="57">
        <v>464.89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43000</v>
      </c>
      <c r="J360" s="90">
        <f>SUM(J30+J176)</f>
        <v>8700</v>
      </c>
      <c r="K360" s="90">
        <f>SUM(K30+K176)</f>
        <v>7463.4400000000005</v>
      </c>
      <c r="L360" s="90">
        <f>SUM(L30+L176)</f>
        <v>7463.4400000000005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05" t="s">
        <v>238</v>
      </c>
      <c r="L363" s="50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06" t="s">
        <v>241</v>
      </c>
      <c r="E366" s="507"/>
      <c r="F366" s="507"/>
      <c r="G366" s="507"/>
      <c r="H366" s="126"/>
      <c r="I366" s="127" t="s">
        <v>237</v>
      </c>
      <c r="K366" s="505" t="s">
        <v>238</v>
      </c>
      <c r="L366" s="505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" right="0" top="0.35433070866141736" bottom="0.15748031496062992" header="0.31496062992125984" footer="0.31496062992125984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6" workbookViewId="0">
      <selection activeCell="H25" sqref="H25:I25"/>
    </sheetView>
  </sheetViews>
  <sheetFormatPr defaultRowHeight="12.75"/>
  <cols>
    <col min="1" max="4" width="9.140625" style="162"/>
    <col min="5" max="5" width="11.7109375" style="162" customWidth="1"/>
    <col min="6" max="6" width="4.28515625" style="162" customWidth="1"/>
    <col min="7" max="8" width="9.140625" style="162"/>
    <col min="9" max="9" width="6.5703125" style="162" customWidth="1"/>
    <col min="10" max="10" width="9.140625" style="162"/>
    <col min="11" max="11" width="5.28515625" style="162" customWidth="1"/>
    <col min="12" max="12" width="7.140625" style="162" customWidth="1"/>
    <col min="13" max="13" width="7.5703125" style="162" customWidth="1"/>
    <col min="14" max="14" width="17.85546875" style="162" customWidth="1"/>
    <col min="15" max="260" width="9.140625" style="162"/>
    <col min="261" max="261" width="11.7109375" style="162" customWidth="1"/>
    <col min="262" max="262" width="4.28515625" style="162" customWidth="1"/>
    <col min="263" max="264" width="9.140625" style="162"/>
    <col min="265" max="265" width="6.5703125" style="162" customWidth="1"/>
    <col min="266" max="266" width="9.140625" style="162"/>
    <col min="267" max="267" width="5.28515625" style="162" customWidth="1"/>
    <col min="268" max="268" width="7.140625" style="162" customWidth="1"/>
    <col min="269" max="269" width="7.5703125" style="162" customWidth="1"/>
    <col min="270" max="270" width="17.85546875" style="162" customWidth="1"/>
    <col min="271" max="516" width="9.140625" style="162"/>
    <col min="517" max="517" width="11.7109375" style="162" customWidth="1"/>
    <col min="518" max="518" width="4.28515625" style="162" customWidth="1"/>
    <col min="519" max="520" width="9.140625" style="162"/>
    <col min="521" max="521" width="6.5703125" style="162" customWidth="1"/>
    <col min="522" max="522" width="9.140625" style="162"/>
    <col min="523" max="523" width="5.28515625" style="162" customWidth="1"/>
    <col min="524" max="524" width="7.140625" style="162" customWidth="1"/>
    <col min="525" max="525" width="7.5703125" style="162" customWidth="1"/>
    <col min="526" max="526" width="17.85546875" style="162" customWidth="1"/>
    <col min="527" max="772" width="9.140625" style="162"/>
    <col min="773" max="773" width="11.7109375" style="162" customWidth="1"/>
    <col min="774" max="774" width="4.28515625" style="162" customWidth="1"/>
    <col min="775" max="776" width="9.140625" style="162"/>
    <col min="777" max="777" width="6.5703125" style="162" customWidth="1"/>
    <col min="778" max="778" width="9.140625" style="162"/>
    <col min="779" max="779" width="5.28515625" style="162" customWidth="1"/>
    <col min="780" max="780" width="7.140625" style="162" customWidth="1"/>
    <col min="781" max="781" width="7.5703125" style="162" customWidth="1"/>
    <col min="782" max="782" width="17.85546875" style="162" customWidth="1"/>
    <col min="783" max="1028" width="9.140625" style="162"/>
    <col min="1029" max="1029" width="11.7109375" style="162" customWidth="1"/>
    <col min="1030" max="1030" width="4.28515625" style="162" customWidth="1"/>
    <col min="1031" max="1032" width="9.140625" style="162"/>
    <col min="1033" max="1033" width="6.5703125" style="162" customWidth="1"/>
    <col min="1034" max="1034" width="9.140625" style="162"/>
    <col min="1035" max="1035" width="5.28515625" style="162" customWidth="1"/>
    <col min="1036" max="1036" width="7.140625" style="162" customWidth="1"/>
    <col min="1037" max="1037" width="7.5703125" style="162" customWidth="1"/>
    <col min="1038" max="1038" width="17.85546875" style="162" customWidth="1"/>
    <col min="1039" max="1284" width="9.140625" style="162"/>
    <col min="1285" max="1285" width="11.7109375" style="162" customWidth="1"/>
    <col min="1286" max="1286" width="4.28515625" style="162" customWidth="1"/>
    <col min="1287" max="1288" width="9.140625" style="162"/>
    <col min="1289" max="1289" width="6.5703125" style="162" customWidth="1"/>
    <col min="1290" max="1290" width="9.140625" style="162"/>
    <col min="1291" max="1291" width="5.28515625" style="162" customWidth="1"/>
    <col min="1292" max="1292" width="7.140625" style="162" customWidth="1"/>
    <col min="1293" max="1293" width="7.5703125" style="162" customWidth="1"/>
    <col min="1294" max="1294" width="17.85546875" style="162" customWidth="1"/>
    <col min="1295" max="1540" width="9.140625" style="162"/>
    <col min="1541" max="1541" width="11.7109375" style="162" customWidth="1"/>
    <col min="1542" max="1542" width="4.28515625" style="162" customWidth="1"/>
    <col min="1543" max="1544" width="9.140625" style="162"/>
    <col min="1545" max="1545" width="6.5703125" style="162" customWidth="1"/>
    <col min="1546" max="1546" width="9.140625" style="162"/>
    <col min="1547" max="1547" width="5.28515625" style="162" customWidth="1"/>
    <col min="1548" max="1548" width="7.140625" style="162" customWidth="1"/>
    <col min="1549" max="1549" width="7.5703125" style="162" customWidth="1"/>
    <col min="1550" max="1550" width="17.85546875" style="162" customWidth="1"/>
    <col min="1551" max="1796" width="9.140625" style="162"/>
    <col min="1797" max="1797" width="11.7109375" style="162" customWidth="1"/>
    <col min="1798" max="1798" width="4.28515625" style="162" customWidth="1"/>
    <col min="1799" max="1800" width="9.140625" style="162"/>
    <col min="1801" max="1801" width="6.5703125" style="162" customWidth="1"/>
    <col min="1802" max="1802" width="9.140625" style="162"/>
    <col min="1803" max="1803" width="5.28515625" style="162" customWidth="1"/>
    <col min="1804" max="1804" width="7.140625" style="162" customWidth="1"/>
    <col min="1805" max="1805" width="7.5703125" style="162" customWidth="1"/>
    <col min="1806" max="1806" width="17.85546875" style="162" customWidth="1"/>
    <col min="1807" max="2052" width="9.140625" style="162"/>
    <col min="2053" max="2053" width="11.7109375" style="162" customWidth="1"/>
    <col min="2054" max="2054" width="4.28515625" style="162" customWidth="1"/>
    <col min="2055" max="2056" width="9.140625" style="162"/>
    <col min="2057" max="2057" width="6.5703125" style="162" customWidth="1"/>
    <col min="2058" max="2058" width="9.140625" style="162"/>
    <col min="2059" max="2059" width="5.28515625" style="162" customWidth="1"/>
    <col min="2060" max="2060" width="7.140625" style="162" customWidth="1"/>
    <col min="2061" max="2061" width="7.5703125" style="162" customWidth="1"/>
    <col min="2062" max="2062" width="17.85546875" style="162" customWidth="1"/>
    <col min="2063" max="2308" width="9.140625" style="162"/>
    <col min="2309" max="2309" width="11.7109375" style="162" customWidth="1"/>
    <col min="2310" max="2310" width="4.28515625" style="162" customWidth="1"/>
    <col min="2311" max="2312" width="9.140625" style="162"/>
    <col min="2313" max="2313" width="6.5703125" style="162" customWidth="1"/>
    <col min="2314" max="2314" width="9.140625" style="162"/>
    <col min="2315" max="2315" width="5.28515625" style="162" customWidth="1"/>
    <col min="2316" max="2316" width="7.140625" style="162" customWidth="1"/>
    <col min="2317" max="2317" width="7.5703125" style="162" customWidth="1"/>
    <col min="2318" max="2318" width="17.85546875" style="162" customWidth="1"/>
    <col min="2319" max="2564" width="9.140625" style="162"/>
    <col min="2565" max="2565" width="11.7109375" style="162" customWidth="1"/>
    <col min="2566" max="2566" width="4.28515625" style="162" customWidth="1"/>
    <col min="2567" max="2568" width="9.140625" style="162"/>
    <col min="2569" max="2569" width="6.5703125" style="162" customWidth="1"/>
    <col min="2570" max="2570" width="9.140625" style="162"/>
    <col min="2571" max="2571" width="5.28515625" style="162" customWidth="1"/>
    <col min="2572" max="2572" width="7.140625" style="162" customWidth="1"/>
    <col min="2573" max="2573" width="7.5703125" style="162" customWidth="1"/>
    <col min="2574" max="2574" width="17.85546875" style="162" customWidth="1"/>
    <col min="2575" max="2820" width="9.140625" style="162"/>
    <col min="2821" max="2821" width="11.7109375" style="162" customWidth="1"/>
    <col min="2822" max="2822" width="4.28515625" style="162" customWidth="1"/>
    <col min="2823" max="2824" width="9.140625" style="162"/>
    <col min="2825" max="2825" width="6.5703125" style="162" customWidth="1"/>
    <col min="2826" max="2826" width="9.140625" style="162"/>
    <col min="2827" max="2827" width="5.28515625" style="162" customWidth="1"/>
    <col min="2828" max="2828" width="7.140625" style="162" customWidth="1"/>
    <col min="2829" max="2829" width="7.5703125" style="162" customWidth="1"/>
    <col min="2830" max="2830" width="17.85546875" style="162" customWidth="1"/>
    <col min="2831" max="3076" width="9.140625" style="162"/>
    <col min="3077" max="3077" width="11.7109375" style="162" customWidth="1"/>
    <col min="3078" max="3078" width="4.28515625" style="162" customWidth="1"/>
    <col min="3079" max="3080" width="9.140625" style="162"/>
    <col min="3081" max="3081" width="6.5703125" style="162" customWidth="1"/>
    <col min="3082" max="3082" width="9.140625" style="162"/>
    <col min="3083" max="3083" width="5.28515625" style="162" customWidth="1"/>
    <col min="3084" max="3084" width="7.140625" style="162" customWidth="1"/>
    <col min="3085" max="3085" width="7.5703125" style="162" customWidth="1"/>
    <col min="3086" max="3086" width="17.85546875" style="162" customWidth="1"/>
    <col min="3087" max="3332" width="9.140625" style="162"/>
    <col min="3333" max="3333" width="11.7109375" style="162" customWidth="1"/>
    <col min="3334" max="3334" width="4.28515625" style="162" customWidth="1"/>
    <col min="3335" max="3336" width="9.140625" style="162"/>
    <col min="3337" max="3337" width="6.5703125" style="162" customWidth="1"/>
    <col min="3338" max="3338" width="9.140625" style="162"/>
    <col min="3339" max="3339" width="5.28515625" style="162" customWidth="1"/>
    <col min="3340" max="3340" width="7.140625" style="162" customWidth="1"/>
    <col min="3341" max="3341" width="7.5703125" style="162" customWidth="1"/>
    <col min="3342" max="3342" width="17.85546875" style="162" customWidth="1"/>
    <col min="3343" max="3588" width="9.140625" style="162"/>
    <col min="3589" max="3589" width="11.7109375" style="162" customWidth="1"/>
    <col min="3590" max="3590" width="4.28515625" style="162" customWidth="1"/>
    <col min="3591" max="3592" width="9.140625" style="162"/>
    <col min="3593" max="3593" width="6.5703125" style="162" customWidth="1"/>
    <col min="3594" max="3594" width="9.140625" style="162"/>
    <col min="3595" max="3595" width="5.28515625" style="162" customWidth="1"/>
    <col min="3596" max="3596" width="7.140625" style="162" customWidth="1"/>
    <col min="3597" max="3597" width="7.5703125" style="162" customWidth="1"/>
    <col min="3598" max="3598" width="17.85546875" style="162" customWidth="1"/>
    <col min="3599" max="3844" width="9.140625" style="162"/>
    <col min="3845" max="3845" width="11.7109375" style="162" customWidth="1"/>
    <col min="3846" max="3846" width="4.28515625" style="162" customWidth="1"/>
    <col min="3847" max="3848" width="9.140625" style="162"/>
    <col min="3849" max="3849" width="6.5703125" style="162" customWidth="1"/>
    <col min="3850" max="3850" width="9.140625" style="162"/>
    <col min="3851" max="3851" width="5.28515625" style="162" customWidth="1"/>
    <col min="3852" max="3852" width="7.140625" style="162" customWidth="1"/>
    <col min="3853" max="3853" width="7.5703125" style="162" customWidth="1"/>
    <col min="3854" max="3854" width="17.85546875" style="162" customWidth="1"/>
    <col min="3855" max="4100" width="9.140625" style="162"/>
    <col min="4101" max="4101" width="11.7109375" style="162" customWidth="1"/>
    <col min="4102" max="4102" width="4.28515625" style="162" customWidth="1"/>
    <col min="4103" max="4104" width="9.140625" style="162"/>
    <col min="4105" max="4105" width="6.5703125" style="162" customWidth="1"/>
    <col min="4106" max="4106" width="9.140625" style="162"/>
    <col min="4107" max="4107" width="5.28515625" style="162" customWidth="1"/>
    <col min="4108" max="4108" width="7.140625" style="162" customWidth="1"/>
    <col min="4109" max="4109" width="7.5703125" style="162" customWidth="1"/>
    <col min="4110" max="4110" width="17.85546875" style="162" customWidth="1"/>
    <col min="4111" max="4356" width="9.140625" style="162"/>
    <col min="4357" max="4357" width="11.7109375" style="162" customWidth="1"/>
    <col min="4358" max="4358" width="4.28515625" style="162" customWidth="1"/>
    <col min="4359" max="4360" width="9.140625" style="162"/>
    <col min="4361" max="4361" width="6.5703125" style="162" customWidth="1"/>
    <col min="4362" max="4362" width="9.140625" style="162"/>
    <col min="4363" max="4363" width="5.28515625" style="162" customWidth="1"/>
    <col min="4364" max="4364" width="7.140625" style="162" customWidth="1"/>
    <col min="4365" max="4365" width="7.5703125" style="162" customWidth="1"/>
    <col min="4366" max="4366" width="17.85546875" style="162" customWidth="1"/>
    <col min="4367" max="4612" width="9.140625" style="162"/>
    <col min="4613" max="4613" width="11.7109375" style="162" customWidth="1"/>
    <col min="4614" max="4614" width="4.28515625" style="162" customWidth="1"/>
    <col min="4615" max="4616" width="9.140625" style="162"/>
    <col min="4617" max="4617" width="6.5703125" style="162" customWidth="1"/>
    <col min="4618" max="4618" width="9.140625" style="162"/>
    <col min="4619" max="4619" width="5.28515625" style="162" customWidth="1"/>
    <col min="4620" max="4620" width="7.140625" style="162" customWidth="1"/>
    <col min="4621" max="4621" width="7.5703125" style="162" customWidth="1"/>
    <col min="4622" max="4622" width="17.85546875" style="162" customWidth="1"/>
    <col min="4623" max="4868" width="9.140625" style="162"/>
    <col min="4869" max="4869" width="11.7109375" style="162" customWidth="1"/>
    <col min="4870" max="4870" width="4.28515625" style="162" customWidth="1"/>
    <col min="4871" max="4872" width="9.140625" style="162"/>
    <col min="4873" max="4873" width="6.5703125" style="162" customWidth="1"/>
    <col min="4874" max="4874" width="9.140625" style="162"/>
    <col min="4875" max="4875" width="5.28515625" style="162" customWidth="1"/>
    <col min="4876" max="4876" width="7.140625" style="162" customWidth="1"/>
    <col min="4877" max="4877" width="7.5703125" style="162" customWidth="1"/>
    <col min="4878" max="4878" width="17.85546875" style="162" customWidth="1"/>
    <col min="4879" max="5124" width="9.140625" style="162"/>
    <col min="5125" max="5125" width="11.7109375" style="162" customWidth="1"/>
    <col min="5126" max="5126" width="4.28515625" style="162" customWidth="1"/>
    <col min="5127" max="5128" width="9.140625" style="162"/>
    <col min="5129" max="5129" width="6.5703125" style="162" customWidth="1"/>
    <col min="5130" max="5130" width="9.140625" style="162"/>
    <col min="5131" max="5131" width="5.28515625" style="162" customWidth="1"/>
    <col min="5132" max="5132" width="7.140625" style="162" customWidth="1"/>
    <col min="5133" max="5133" width="7.5703125" style="162" customWidth="1"/>
    <col min="5134" max="5134" width="17.85546875" style="162" customWidth="1"/>
    <col min="5135" max="5380" width="9.140625" style="162"/>
    <col min="5381" max="5381" width="11.7109375" style="162" customWidth="1"/>
    <col min="5382" max="5382" width="4.28515625" style="162" customWidth="1"/>
    <col min="5383" max="5384" width="9.140625" style="162"/>
    <col min="5385" max="5385" width="6.5703125" style="162" customWidth="1"/>
    <col min="5386" max="5386" width="9.140625" style="162"/>
    <col min="5387" max="5387" width="5.28515625" style="162" customWidth="1"/>
    <col min="5388" max="5388" width="7.140625" style="162" customWidth="1"/>
    <col min="5389" max="5389" width="7.5703125" style="162" customWidth="1"/>
    <col min="5390" max="5390" width="17.85546875" style="162" customWidth="1"/>
    <col min="5391" max="5636" width="9.140625" style="162"/>
    <col min="5637" max="5637" width="11.7109375" style="162" customWidth="1"/>
    <col min="5638" max="5638" width="4.28515625" style="162" customWidth="1"/>
    <col min="5639" max="5640" width="9.140625" style="162"/>
    <col min="5641" max="5641" width="6.5703125" style="162" customWidth="1"/>
    <col min="5642" max="5642" width="9.140625" style="162"/>
    <col min="5643" max="5643" width="5.28515625" style="162" customWidth="1"/>
    <col min="5644" max="5644" width="7.140625" style="162" customWidth="1"/>
    <col min="5645" max="5645" width="7.5703125" style="162" customWidth="1"/>
    <col min="5646" max="5646" width="17.85546875" style="162" customWidth="1"/>
    <col min="5647" max="5892" width="9.140625" style="162"/>
    <col min="5893" max="5893" width="11.7109375" style="162" customWidth="1"/>
    <col min="5894" max="5894" width="4.28515625" style="162" customWidth="1"/>
    <col min="5895" max="5896" width="9.140625" style="162"/>
    <col min="5897" max="5897" width="6.5703125" style="162" customWidth="1"/>
    <col min="5898" max="5898" width="9.140625" style="162"/>
    <col min="5899" max="5899" width="5.28515625" style="162" customWidth="1"/>
    <col min="5900" max="5900" width="7.140625" style="162" customWidth="1"/>
    <col min="5901" max="5901" width="7.5703125" style="162" customWidth="1"/>
    <col min="5902" max="5902" width="17.85546875" style="162" customWidth="1"/>
    <col min="5903" max="6148" width="9.140625" style="162"/>
    <col min="6149" max="6149" width="11.7109375" style="162" customWidth="1"/>
    <col min="6150" max="6150" width="4.28515625" style="162" customWidth="1"/>
    <col min="6151" max="6152" width="9.140625" style="162"/>
    <col min="6153" max="6153" width="6.5703125" style="162" customWidth="1"/>
    <col min="6154" max="6154" width="9.140625" style="162"/>
    <col min="6155" max="6155" width="5.28515625" style="162" customWidth="1"/>
    <col min="6156" max="6156" width="7.140625" style="162" customWidth="1"/>
    <col min="6157" max="6157" width="7.5703125" style="162" customWidth="1"/>
    <col min="6158" max="6158" width="17.85546875" style="162" customWidth="1"/>
    <col min="6159" max="6404" width="9.140625" style="162"/>
    <col min="6405" max="6405" width="11.7109375" style="162" customWidth="1"/>
    <col min="6406" max="6406" width="4.28515625" style="162" customWidth="1"/>
    <col min="6407" max="6408" width="9.140625" style="162"/>
    <col min="6409" max="6409" width="6.5703125" style="162" customWidth="1"/>
    <col min="6410" max="6410" width="9.140625" style="162"/>
    <col min="6411" max="6411" width="5.28515625" style="162" customWidth="1"/>
    <col min="6412" max="6412" width="7.140625" style="162" customWidth="1"/>
    <col min="6413" max="6413" width="7.5703125" style="162" customWidth="1"/>
    <col min="6414" max="6414" width="17.85546875" style="162" customWidth="1"/>
    <col min="6415" max="6660" width="9.140625" style="162"/>
    <col min="6661" max="6661" width="11.7109375" style="162" customWidth="1"/>
    <col min="6662" max="6662" width="4.28515625" style="162" customWidth="1"/>
    <col min="6663" max="6664" width="9.140625" style="162"/>
    <col min="6665" max="6665" width="6.5703125" style="162" customWidth="1"/>
    <col min="6666" max="6666" width="9.140625" style="162"/>
    <col min="6667" max="6667" width="5.28515625" style="162" customWidth="1"/>
    <col min="6668" max="6668" width="7.140625" style="162" customWidth="1"/>
    <col min="6669" max="6669" width="7.5703125" style="162" customWidth="1"/>
    <col min="6670" max="6670" width="17.85546875" style="162" customWidth="1"/>
    <col min="6671" max="6916" width="9.140625" style="162"/>
    <col min="6917" max="6917" width="11.7109375" style="162" customWidth="1"/>
    <col min="6918" max="6918" width="4.28515625" style="162" customWidth="1"/>
    <col min="6919" max="6920" width="9.140625" style="162"/>
    <col min="6921" max="6921" width="6.5703125" style="162" customWidth="1"/>
    <col min="6922" max="6922" width="9.140625" style="162"/>
    <col min="6923" max="6923" width="5.28515625" style="162" customWidth="1"/>
    <col min="6924" max="6924" width="7.140625" style="162" customWidth="1"/>
    <col min="6925" max="6925" width="7.5703125" style="162" customWidth="1"/>
    <col min="6926" max="6926" width="17.85546875" style="162" customWidth="1"/>
    <col min="6927" max="7172" width="9.140625" style="162"/>
    <col min="7173" max="7173" width="11.7109375" style="162" customWidth="1"/>
    <col min="7174" max="7174" width="4.28515625" style="162" customWidth="1"/>
    <col min="7175" max="7176" width="9.140625" style="162"/>
    <col min="7177" max="7177" width="6.5703125" style="162" customWidth="1"/>
    <col min="7178" max="7178" width="9.140625" style="162"/>
    <col min="7179" max="7179" width="5.28515625" style="162" customWidth="1"/>
    <col min="7180" max="7180" width="7.140625" style="162" customWidth="1"/>
    <col min="7181" max="7181" width="7.5703125" style="162" customWidth="1"/>
    <col min="7182" max="7182" width="17.85546875" style="162" customWidth="1"/>
    <col min="7183" max="7428" width="9.140625" style="162"/>
    <col min="7429" max="7429" width="11.7109375" style="162" customWidth="1"/>
    <col min="7430" max="7430" width="4.28515625" style="162" customWidth="1"/>
    <col min="7431" max="7432" width="9.140625" style="162"/>
    <col min="7433" max="7433" width="6.5703125" style="162" customWidth="1"/>
    <col min="7434" max="7434" width="9.140625" style="162"/>
    <col min="7435" max="7435" width="5.28515625" style="162" customWidth="1"/>
    <col min="7436" max="7436" width="7.140625" style="162" customWidth="1"/>
    <col min="7437" max="7437" width="7.5703125" style="162" customWidth="1"/>
    <col min="7438" max="7438" width="17.85546875" style="162" customWidth="1"/>
    <col min="7439" max="7684" width="9.140625" style="162"/>
    <col min="7685" max="7685" width="11.7109375" style="162" customWidth="1"/>
    <col min="7686" max="7686" width="4.28515625" style="162" customWidth="1"/>
    <col min="7687" max="7688" width="9.140625" style="162"/>
    <col min="7689" max="7689" width="6.5703125" style="162" customWidth="1"/>
    <col min="7690" max="7690" width="9.140625" style="162"/>
    <col min="7691" max="7691" width="5.28515625" style="162" customWidth="1"/>
    <col min="7692" max="7692" width="7.140625" style="162" customWidth="1"/>
    <col min="7693" max="7693" width="7.5703125" style="162" customWidth="1"/>
    <col min="7694" max="7694" width="17.85546875" style="162" customWidth="1"/>
    <col min="7695" max="7940" width="9.140625" style="162"/>
    <col min="7941" max="7941" width="11.7109375" style="162" customWidth="1"/>
    <col min="7942" max="7942" width="4.28515625" style="162" customWidth="1"/>
    <col min="7943" max="7944" width="9.140625" style="162"/>
    <col min="7945" max="7945" width="6.5703125" style="162" customWidth="1"/>
    <col min="7946" max="7946" width="9.140625" style="162"/>
    <col min="7947" max="7947" width="5.28515625" style="162" customWidth="1"/>
    <col min="7948" max="7948" width="7.140625" style="162" customWidth="1"/>
    <col min="7949" max="7949" width="7.5703125" style="162" customWidth="1"/>
    <col min="7950" max="7950" width="17.85546875" style="162" customWidth="1"/>
    <col min="7951" max="8196" width="9.140625" style="162"/>
    <col min="8197" max="8197" width="11.7109375" style="162" customWidth="1"/>
    <col min="8198" max="8198" width="4.28515625" style="162" customWidth="1"/>
    <col min="8199" max="8200" width="9.140625" style="162"/>
    <col min="8201" max="8201" width="6.5703125" style="162" customWidth="1"/>
    <col min="8202" max="8202" width="9.140625" style="162"/>
    <col min="8203" max="8203" width="5.28515625" style="162" customWidth="1"/>
    <col min="8204" max="8204" width="7.140625" style="162" customWidth="1"/>
    <col min="8205" max="8205" width="7.5703125" style="162" customWidth="1"/>
    <col min="8206" max="8206" width="17.85546875" style="162" customWidth="1"/>
    <col min="8207" max="8452" width="9.140625" style="162"/>
    <col min="8453" max="8453" width="11.7109375" style="162" customWidth="1"/>
    <col min="8454" max="8454" width="4.28515625" style="162" customWidth="1"/>
    <col min="8455" max="8456" width="9.140625" style="162"/>
    <col min="8457" max="8457" width="6.5703125" style="162" customWidth="1"/>
    <col min="8458" max="8458" width="9.140625" style="162"/>
    <col min="8459" max="8459" width="5.28515625" style="162" customWidth="1"/>
    <col min="8460" max="8460" width="7.140625" style="162" customWidth="1"/>
    <col min="8461" max="8461" width="7.5703125" style="162" customWidth="1"/>
    <col min="8462" max="8462" width="17.85546875" style="162" customWidth="1"/>
    <col min="8463" max="8708" width="9.140625" style="162"/>
    <col min="8709" max="8709" width="11.7109375" style="162" customWidth="1"/>
    <col min="8710" max="8710" width="4.28515625" style="162" customWidth="1"/>
    <col min="8711" max="8712" width="9.140625" style="162"/>
    <col min="8713" max="8713" width="6.5703125" style="162" customWidth="1"/>
    <col min="8714" max="8714" width="9.140625" style="162"/>
    <col min="8715" max="8715" width="5.28515625" style="162" customWidth="1"/>
    <col min="8716" max="8716" width="7.140625" style="162" customWidth="1"/>
    <col min="8717" max="8717" width="7.5703125" style="162" customWidth="1"/>
    <col min="8718" max="8718" width="17.85546875" style="162" customWidth="1"/>
    <col min="8719" max="8964" width="9.140625" style="162"/>
    <col min="8965" max="8965" width="11.7109375" style="162" customWidth="1"/>
    <col min="8966" max="8966" width="4.28515625" style="162" customWidth="1"/>
    <col min="8967" max="8968" width="9.140625" style="162"/>
    <col min="8969" max="8969" width="6.5703125" style="162" customWidth="1"/>
    <col min="8970" max="8970" width="9.140625" style="162"/>
    <col min="8971" max="8971" width="5.28515625" style="162" customWidth="1"/>
    <col min="8972" max="8972" width="7.140625" style="162" customWidth="1"/>
    <col min="8973" max="8973" width="7.5703125" style="162" customWidth="1"/>
    <col min="8974" max="8974" width="17.85546875" style="162" customWidth="1"/>
    <col min="8975" max="9220" width="9.140625" style="162"/>
    <col min="9221" max="9221" width="11.7109375" style="162" customWidth="1"/>
    <col min="9222" max="9222" width="4.28515625" style="162" customWidth="1"/>
    <col min="9223" max="9224" width="9.140625" style="162"/>
    <col min="9225" max="9225" width="6.5703125" style="162" customWidth="1"/>
    <col min="9226" max="9226" width="9.140625" style="162"/>
    <col min="9227" max="9227" width="5.28515625" style="162" customWidth="1"/>
    <col min="9228" max="9228" width="7.140625" style="162" customWidth="1"/>
    <col min="9229" max="9229" width="7.5703125" style="162" customWidth="1"/>
    <col min="9230" max="9230" width="17.85546875" style="162" customWidth="1"/>
    <col min="9231" max="9476" width="9.140625" style="162"/>
    <col min="9477" max="9477" width="11.7109375" style="162" customWidth="1"/>
    <col min="9478" max="9478" width="4.28515625" style="162" customWidth="1"/>
    <col min="9479" max="9480" width="9.140625" style="162"/>
    <col min="9481" max="9481" width="6.5703125" style="162" customWidth="1"/>
    <col min="9482" max="9482" width="9.140625" style="162"/>
    <col min="9483" max="9483" width="5.28515625" style="162" customWidth="1"/>
    <col min="9484" max="9484" width="7.140625" style="162" customWidth="1"/>
    <col min="9485" max="9485" width="7.5703125" style="162" customWidth="1"/>
    <col min="9486" max="9486" width="17.85546875" style="162" customWidth="1"/>
    <col min="9487" max="9732" width="9.140625" style="162"/>
    <col min="9733" max="9733" width="11.7109375" style="162" customWidth="1"/>
    <col min="9734" max="9734" width="4.28515625" style="162" customWidth="1"/>
    <col min="9735" max="9736" width="9.140625" style="162"/>
    <col min="9737" max="9737" width="6.5703125" style="162" customWidth="1"/>
    <col min="9738" max="9738" width="9.140625" style="162"/>
    <col min="9739" max="9739" width="5.28515625" style="162" customWidth="1"/>
    <col min="9740" max="9740" width="7.140625" style="162" customWidth="1"/>
    <col min="9741" max="9741" width="7.5703125" style="162" customWidth="1"/>
    <col min="9742" max="9742" width="17.85546875" style="162" customWidth="1"/>
    <col min="9743" max="9988" width="9.140625" style="162"/>
    <col min="9989" max="9989" width="11.7109375" style="162" customWidth="1"/>
    <col min="9990" max="9990" width="4.28515625" style="162" customWidth="1"/>
    <col min="9991" max="9992" width="9.140625" style="162"/>
    <col min="9993" max="9993" width="6.5703125" style="162" customWidth="1"/>
    <col min="9994" max="9994" width="9.140625" style="162"/>
    <col min="9995" max="9995" width="5.28515625" style="162" customWidth="1"/>
    <col min="9996" max="9996" width="7.140625" style="162" customWidth="1"/>
    <col min="9997" max="9997" width="7.5703125" style="162" customWidth="1"/>
    <col min="9998" max="9998" width="17.85546875" style="162" customWidth="1"/>
    <col min="9999" max="10244" width="9.140625" style="162"/>
    <col min="10245" max="10245" width="11.7109375" style="162" customWidth="1"/>
    <col min="10246" max="10246" width="4.28515625" style="162" customWidth="1"/>
    <col min="10247" max="10248" width="9.140625" style="162"/>
    <col min="10249" max="10249" width="6.5703125" style="162" customWidth="1"/>
    <col min="10250" max="10250" width="9.140625" style="162"/>
    <col min="10251" max="10251" width="5.28515625" style="162" customWidth="1"/>
    <col min="10252" max="10252" width="7.140625" style="162" customWidth="1"/>
    <col min="10253" max="10253" width="7.5703125" style="162" customWidth="1"/>
    <col min="10254" max="10254" width="17.85546875" style="162" customWidth="1"/>
    <col min="10255" max="10500" width="9.140625" style="162"/>
    <col min="10501" max="10501" width="11.7109375" style="162" customWidth="1"/>
    <col min="10502" max="10502" width="4.28515625" style="162" customWidth="1"/>
    <col min="10503" max="10504" width="9.140625" style="162"/>
    <col min="10505" max="10505" width="6.5703125" style="162" customWidth="1"/>
    <col min="10506" max="10506" width="9.140625" style="162"/>
    <col min="10507" max="10507" width="5.28515625" style="162" customWidth="1"/>
    <col min="10508" max="10508" width="7.140625" style="162" customWidth="1"/>
    <col min="10509" max="10509" width="7.5703125" style="162" customWidth="1"/>
    <col min="10510" max="10510" width="17.85546875" style="162" customWidth="1"/>
    <col min="10511" max="10756" width="9.140625" style="162"/>
    <col min="10757" max="10757" width="11.7109375" style="162" customWidth="1"/>
    <col min="10758" max="10758" width="4.28515625" style="162" customWidth="1"/>
    <col min="10759" max="10760" width="9.140625" style="162"/>
    <col min="10761" max="10761" width="6.5703125" style="162" customWidth="1"/>
    <col min="10762" max="10762" width="9.140625" style="162"/>
    <col min="10763" max="10763" width="5.28515625" style="162" customWidth="1"/>
    <col min="10764" max="10764" width="7.140625" style="162" customWidth="1"/>
    <col min="10765" max="10765" width="7.5703125" style="162" customWidth="1"/>
    <col min="10766" max="10766" width="17.85546875" style="162" customWidth="1"/>
    <col min="10767" max="11012" width="9.140625" style="162"/>
    <col min="11013" max="11013" width="11.7109375" style="162" customWidth="1"/>
    <col min="11014" max="11014" width="4.28515625" style="162" customWidth="1"/>
    <col min="11015" max="11016" width="9.140625" style="162"/>
    <col min="11017" max="11017" width="6.5703125" style="162" customWidth="1"/>
    <col min="11018" max="11018" width="9.140625" style="162"/>
    <col min="11019" max="11019" width="5.28515625" style="162" customWidth="1"/>
    <col min="11020" max="11020" width="7.140625" style="162" customWidth="1"/>
    <col min="11021" max="11021" width="7.5703125" style="162" customWidth="1"/>
    <col min="11022" max="11022" width="17.85546875" style="162" customWidth="1"/>
    <col min="11023" max="11268" width="9.140625" style="162"/>
    <col min="11269" max="11269" width="11.7109375" style="162" customWidth="1"/>
    <col min="11270" max="11270" width="4.28515625" style="162" customWidth="1"/>
    <col min="11271" max="11272" width="9.140625" style="162"/>
    <col min="11273" max="11273" width="6.5703125" style="162" customWidth="1"/>
    <col min="11274" max="11274" width="9.140625" style="162"/>
    <col min="11275" max="11275" width="5.28515625" style="162" customWidth="1"/>
    <col min="11276" max="11276" width="7.140625" style="162" customWidth="1"/>
    <col min="11277" max="11277" width="7.5703125" style="162" customWidth="1"/>
    <col min="11278" max="11278" width="17.85546875" style="162" customWidth="1"/>
    <col min="11279" max="11524" width="9.140625" style="162"/>
    <col min="11525" max="11525" width="11.7109375" style="162" customWidth="1"/>
    <col min="11526" max="11526" width="4.28515625" style="162" customWidth="1"/>
    <col min="11527" max="11528" width="9.140625" style="162"/>
    <col min="11529" max="11529" width="6.5703125" style="162" customWidth="1"/>
    <col min="11530" max="11530" width="9.140625" style="162"/>
    <col min="11531" max="11531" width="5.28515625" style="162" customWidth="1"/>
    <col min="11532" max="11532" width="7.140625" style="162" customWidth="1"/>
    <col min="11533" max="11533" width="7.5703125" style="162" customWidth="1"/>
    <col min="11534" max="11534" width="17.85546875" style="162" customWidth="1"/>
    <col min="11535" max="11780" width="9.140625" style="162"/>
    <col min="11781" max="11781" width="11.7109375" style="162" customWidth="1"/>
    <col min="11782" max="11782" width="4.28515625" style="162" customWidth="1"/>
    <col min="11783" max="11784" width="9.140625" style="162"/>
    <col min="11785" max="11785" width="6.5703125" style="162" customWidth="1"/>
    <col min="11786" max="11786" width="9.140625" style="162"/>
    <col min="11787" max="11787" width="5.28515625" style="162" customWidth="1"/>
    <col min="11788" max="11788" width="7.140625" style="162" customWidth="1"/>
    <col min="11789" max="11789" width="7.5703125" style="162" customWidth="1"/>
    <col min="11790" max="11790" width="17.85546875" style="162" customWidth="1"/>
    <col min="11791" max="12036" width="9.140625" style="162"/>
    <col min="12037" max="12037" width="11.7109375" style="162" customWidth="1"/>
    <col min="12038" max="12038" width="4.28515625" style="162" customWidth="1"/>
    <col min="12039" max="12040" width="9.140625" style="162"/>
    <col min="12041" max="12041" width="6.5703125" style="162" customWidth="1"/>
    <col min="12042" max="12042" width="9.140625" style="162"/>
    <col min="12043" max="12043" width="5.28515625" style="162" customWidth="1"/>
    <col min="12044" max="12044" width="7.140625" style="162" customWidth="1"/>
    <col min="12045" max="12045" width="7.5703125" style="162" customWidth="1"/>
    <col min="12046" max="12046" width="17.85546875" style="162" customWidth="1"/>
    <col min="12047" max="12292" width="9.140625" style="162"/>
    <col min="12293" max="12293" width="11.7109375" style="162" customWidth="1"/>
    <col min="12294" max="12294" width="4.28515625" style="162" customWidth="1"/>
    <col min="12295" max="12296" width="9.140625" style="162"/>
    <col min="12297" max="12297" width="6.5703125" style="162" customWidth="1"/>
    <col min="12298" max="12298" width="9.140625" style="162"/>
    <col min="12299" max="12299" width="5.28515625" style="162" customWidth="1"/>
    <col min="12300" max="12300" width="7.140625" style="162" customWidth="1"/>
    <col min="12301" max="12301" width="7.5703125" style="162" customWidth="1"/>
    <col min="12302" max="12302" width="17.85546875" style="162" customWidth="1"/>
    <col min="12303" max="12548" width="9.140625" style="162"/>
    <col min="12549" max="12549" width="11.7109375" style="162" customWidth="1"/>
    <col min="12550" max="12550" width="4.28515625" style="162" customWidth="1"/>
    <col min="12551" max="12552" width="9.140625" style="162"/>
    <col min="12553" max="12553" width="6.5703125" style="162" customWidth="1"/>
    <col min="12554" max="12554" width="9.140625" style="162"/>
    <col min="12555" max="12555" width="5.28515625" style="162" customWidth="1"/>
    <col min="12556" max="12556" width="7.140625" style="162" customWidth="1"/>
    <col min="12557" max="12557" width="7.5703125" style="162" customWidth="1"/>
    <col min="12558" max="12558" width="17.85546875" style="162" customWidth="1"/>
    <col min="12559" max="12804" width="9.140625" style="162"/>
    <col min="12805" max="12805" width="11.7109375" style="162" customWidth="1"/>
    <col min="12806" max="12806" width="4.28515625" style="162" customWidth="1"/>
    <col min="12807" max="12808" width="9.140625" style="162"/>
    <col min="12809" max="12809" width="6.5703125" style="162" customWidth="1"/>
    <col min="12810" max="12810" width="9.140625" style="162"/>
    <col min="12811" max="12811" width="5.28515625" style="162" customWidth="1"/>
    <col min="12812" max="12812" width="7.140625" style="162" customWidth="1"/>
    <col min="12813" max="12813" width="7.5703125" style="162" customWidth="1"/>
    <col min="12814" max="12814" width="17.85546875" style="162" customWidth="1"/>
    <col min="12815" max="13060" width="9.140625" style="162"/>
    <col min="13061" max="13061" width="11.7109375" style="162" customWidth="1"/>
    <col min="13062" max="13062" width="4.28515625" style="162" customWidth="1"/>
    <col min="13063" max="13064" width="9.140625" style="162"/>
    <col min="13065" max="13065" width="6.5703125" style="162" customWidth="1"/>
    <col min="13066" max="13066" width="9.140625" style="162"/>
    <col min="13067" max="13067" width="5.28515625" style="162" customWidth="1"/>
    <col min="13068" max="13068" width="7.140625" style="162" customWidth="1"/>
    <col min="13069" max="13069" width="7.5703125" style="162" customWidth="1"/>
    <col min="13070" max="13070" width="17.85546875" style="162" customWidth="1"/>
    <col min="13071" max="13316" width="9.140625" style="162"/>
    <col min="13317" max="13317" width="11.7109375" style="162" customWidth="1"/>
    <col min="13318" max="13318" width="4.28515625" style="162" customWidth="1"/>
    <col min="13319" max="13320" width="9.140625" style="162"/>
    <col min="13321" max="13321" width="6.5703125" style="162" customWidth="1"/>
    <col min="13322" max="13322" width="9.140625" style="162"/>
    <col min="13323" max="13323" width="5.28515625" style="162" customWidth="1"/>
    <col min="13324" max="13324" width="7.140625" style="162" customWidth="1"/>
    <col min="13325" max="13325" width="7.5703125" style="162" customWidth="1"/>
    <col min="13326" max="13326" width="17.85546875" style="162" customWidth="1"/>
    <col min="13327" max="13572" width="9.140625" style="162"/>
    <col min="13573" max="13573" width="11.7109375" style="162" customWidth="1"/>
    <col min="13574" max="13574" width="4.28515625" style="162" customWidth="1"/>
    <col min="13575" max="13576" width="9.140625" style="162"/>
    <col min="13577" max="13577" width="6.5703125" style="162" customWidth="1"/>
    <col min="13578" max="13578" width="9.140625" style="162"/>
    <col min="13579" max="13579" width="5.28515625" style="162" customWidth="1"/>
    <col min="13580" max="13580" width="7.140625" style="162" customWidth="1"/>
    <col min="13581" max="13581" width="7.5703125" style="162" customWidth="1"/>
    <col min="13582" max="13582" width="17.85546875" style="162" customWidth="1"/>
    <col min="13583" max="13828" width="9.140625" style="162"/>
    <col min="13829" max="13829" width="11.7109375" style="162" customWidth="1"/>
    <col min="13830" max="13830" width="4.28515625" style="162" customWidth="1"/>
    <col min="13831" max="13832" width="9.140625" style="162"/>
    <col min="13833" max="13833" width="6.5703125" style="162" customWidth="1"/>
    <col min="13834" max="13834" width="9.140625" style="162"/>
    <col min="13835" max="13835" width="5.28515625" style="162" customWidth="1"/>
    <col min="13836" max="13836" width="7.140625" style="162" customWidth="1"/>
    <col min="13837" max="13837" width="7.5703125" style="162" customWidth="1"/>
    <col min="13838" max="13838" width="17.85546875" style="162" customWidth="1"/>
    <col min="13839" max="14084" width="9.140625" style="162"/>
    <col min="14085" max="14085" width="11.7109375" style="162" customWidth="1"/>
    <col min="14086" max="14086" width="4.28515625" style="162" customWidth="1"/>
    <col min="14087" max="14088" width="9.140625" style="162"/>
    <col min="14089" max="14089" width="6.5703125" style="162" customWidth="1"/>
    <col min="14090" max="14090" width="9.140625" style="162"/>
    <col min="14091" max="14091" width="5.28515625" style="162" customWidth="1"/>
    <col min="14092" max="14092" width="7.140625" style="162" customWidth="1"/>
    <col min="14093" max="14093" width="7.5703125" style="162" customWidth="1"/>
    <col min="14094" max="14094" width="17.85546875" style="162" customWidth="1"/>
    <col min="14095" max="14340" width="9.140625" style="162"/>
    <col min="14341" max="14341" width="11.7109375" style="162" customWidth="1"/>
    <col min="14342" max="14342" width="4.28515625" style="162" customWidth="1"/>
    <col min="14343" max="14344" width="9.140625" style="162"/>
    <col min="14345" max="14345" width="6.5703125" style="162" customWidth="1"/>
    <col min="14346" max="14346" width="9.140625" style="162"/>
    <col min="14347" max="14347" width="5.28515625" style="162" customWidth="1"/>
    <col min="14348" max="14348" width="7.140625" style="162" customWidth="1"/>
    <col min="14349" max="14349" width="7.5703125" style="162" customWidth="1"/>
    <col min="14350" max="14350" width="17.85546875" style="162" customWidth="1"/>
    <col min="14351" max="14596" width="9.140625" style="162"/>
    <col min="14597" max="14597" width="11.7109375" style="162" customWidth="1"/>
    <col min="14598" max="14598" width="4.28515625" style="162" customWidth="1"/>
    <col min="14599" max="14600" width="9.140625" style="162"/>
    <col min="14601" max="14601" width="6.5703125" style="162" customWidth="1"/>
    <col min="14602" max="14602" width="9.140625" style="162"/>
    <col min="14603" max="14603" width="5.28515625" style="162" customWidth="1"/>
    <col min="14604" max="14604" width="7.140625" style="162" customWidth="1"/>
    <col min="14605" max="14605" width="7.5703125" style="162" customWidth="1"/>
    <col min="14606" max="14606" width="17.85546875" style="162" customWidth="1"/>
    <col min="14607" max="14852" width="9.140625" style="162"/>
    <col min="14853" max="14853" width="11.7109375" style="162" customWidth="1"/>
    <col min="14854" max="14854" width="4.28515625" style="162" customWidth="1"/>
    <col min="14855" max="14856" width="9.140625" style="162"/>
    <col min="14857" max="14857" width="6.5703125" style="162" customWidth="1"/>
    <col min="14858" max="14858" width="9.140625" style="162"/>
    <col min="14859" max="14859" width="5.28515625" style="162" customWidth="1"/>
    <col min="14860" max="14860" width="7.140625" style="162" customWidth="1"/>
    <col min="14861" max="14861" width="7.5703125" style="162" customWidth="1"/>
    <col min="14862" max="14862" width="17.85546875" style="162" customWidth="1"/>
    <col min="14863" max="15108" width="9.140625" style="162"/>
    <col min="15109" max="15109" width="11.7109375" style="162" customWidth="1"/>
    <col min="15110" max="15110" width="4.28515625" style="162" customWidth="1"/>
    <col min="15111" max="15112" width="9.140625" style="162"/>
    <col min="15113" max="15113" width="6.5703125" style="162" customWidth="1"/>
    <col min="15114" max="15114" width="9.140625" style="162"/>
    <col min="15115" max="15115" width="5.28515625" style="162" customWidth="1"/>
    <col min="15116" max="15116" width="7.140625" style="162" customWidth="1"/>
    <col min="15117" max="15117" width="7.5703125" style="162" customWidth="1"/>
    <col min="15118" max="15118" width="17.85546875" style="162" customWidth="1"/>
    <col min="15119" max="15364" width="9.140625" style="162"/>
    <col min="15365" max="15365" width="11.7109375" style="162" customWidth="1"/>
    <col min="15366" max="15366" width="4.28515625" style="162" customWidth="1"/>
    <col min="15367" max="15368" width="9.140625" style="162"/>
    <col min="15369" max="15369" width="6.5703125" style="162" customWidth="1"/>
    <col min="15370" max="15370" width="9.140625" style="162"/>
    <col min="15371" max="15371" width="5.28515625" style="162" customWidth="1"/>
    <col min="15372" max="15372" width="7.140625" style="162" customWidth="1"/>
    <col min="15373" max="15373" width="7.5703125" style="162" customWidth="1"/>
    <col min="15374" max="15374" width="17.85546875" style="162" customWidth="1"/>
    <col min="15375" max="15620" width="9.140625" style="162"/>
    <col min="15621" max="15621" width="11.7109375" style="162" customWidth="1"/>
    <col min="15622" max="15622" width="4.28515625" style="162" customWidth="1"/>
    <col min="15623" max="15624" width="9.140625" style="162"/>
    <col min="15625" max="15625" width="6.5703125" style="162" customWidth="1"/>
    <col min="15626" max="15626" width="9.140625" style="162"/>
    <col min="15627" max="15627" width="5.28515625" style="162" customWidth="1"/>
    <col min="15628" max="15628" width="7.140625" style="162" customWidth="1"/>
    <col min="15629" max="15629" width="7.5703125" style="162" customWidth="1"/>
    <col min="15630" max="15630" width="17.85546875" style="162" customWidth="1"/>
    <col min="15631" max="15876" width="9.140625" style="162"/>
    <col min="15877" max="15877" width="11.7109375" style="162" customWidth="1"/>
    <col min="15878" max="15878" width="4.28515625" style="162" customWidth="1"/>
    <col min="15879" max="15880" width="9.140625" style="162"/>
    <col min="15881" max="15881" width="6.5703125" style="162" customWidth="1"/>
    <col min="15882" max="15882" width="9.140625" style="162"/>
    <col min="15883" max="15883" width="5.28515625" style="162" customWidth="1"/>
    <col min="15884" max="15884" width="7.140625" style="162" customWidth="1"/>
    <col min="15885" max="15885" width="7.5703125" style="162" customWidth="1"/>
    <col min="15886" max="15886" width="17.85546875" style="162" customWidth="1"/>
    <col min="15887" max="16132" width="9.140625" style="162"/>
    <col min="16133" max="16133" width="11.7109375" style="162" customWidth="1"/>
    <col min="16134" max="16134" width="4.28515625" style="162" customWidth="1"/>
    <col min="16135" max="16136" width="9.140625" style="162"/>
    <col min="16137" max="16137" width="6.5703125" style="162" customWidth="1"/>
    <col min="16138" max="16138" width="9.140625" style="162"/>
    <col min="16139" max="16139" width="5.28515625" style="162" customWidth="1"/>
    <col min="16140" max="16140" width="7.140625" style="162" customWidth="1"/>
    <col min="16141" max="16141" width="7.5703125" style="162" customWidth="1"/>
    <col min="16142" max="16142" width="17.85546875" style="162" customWidth="1"/>
    <col min="16143" max="16384" width="9.140625" style="162"/>
  </cols>
  <sheetData>
    <row r="1" spans="1:19">
      <c r="L1" s="163"/>
      <c r="M1" s="163" t="s">
        <v>251</v>
      </c>
      <c r="N1" s="163"/>
      <c r="O1" s="163"/>
    </row>
    <row r="2" spans="1:19">
      <c r="L2" s="163"/>
      <c r="M2" s="163" t="s">
        <v>252</v>
      </c>
      <c r="N2" s="163"/>
      <c r="O2" s="163"/>
    </row>
    <row r="3" spans="1:19">
      <c r="B3" s="163"/>
      <c r="C3" s="163"/>
      <c r="D3" s="163"/>
      <c r="E3" s="163"/>
      <c r="F3" s="163"/>
      <c r="L3" s="163"/>
      <c r="M3" s="163" t="s">
        <v>253</v>
      </c>
      <c r="N3" s="163"/>
      <c r="O3" s="163"/>
    </row>
    <row r="4" spans="1:19">
      <c r="B4" s="164" t="s">
        <v>254</v>
      </c>
      <c r="C4" s="164"/>
      <c r="D4" s="164"/>
      <c r="E4" s="164"/>
      <c r="F4" s="164"/>
      <c r="G4" s="164"/>
      <c r="L4" s="163"/>
      <c r="M4" s="163" t="s">
        <v>255</v>
      </c>
      <c r="N4" s="163"/>
      <c r="O4" s="163"/>
    </row>
    <row r="5" spans="1:19">
      <c r="B5" s="558" t="s">
        <v>256</v>
      </c>
      <c r="C5" s="558"/>
      <c r="D5" s="558"/>
      <c r="E5" s="558"/>
      <c r="L5" s="163"/>
      <c r="M5" s="163" t="s">
        <v>257</v>
      </c>
      <c r="N5" s="163"/>
    </row>
    <row r="6" spans="1:19">
      <c r="B6" s="165"/>
      <c r="C6" s="165"/>
      <c r="D6" s="165"/>
      <c r="E6" s="165"/>
    </row>
    <row r="7" spans="1:19">
      <c r="B7" s="166" t="s">
        <v>258</v>
      </c>
      <c r="C7" s="164"/>
      <c r="D7" s="164"/>
      <c r="E7" s="164"/>
      <c r="F7" s="167"/>
      <c r="G7" s="167"/>
    </row>
    <row r="8" spans="1:19">
      <c r="B8" s="559" t="s">
        <v>259</v>
      </c>
      <c r="C8" s="559"/>
      <c r="D8" s="559"/>
      <c r="E8" s="559"/>
    </row>
    <row r="9" spans="1:19">
      <c r="A9" s="168"/>
      <c r="B9" s="555"/>
      <c r="C9" s="555"/>
      <c r="D9" s="555"/>
      <c r="E9" s="555"/>
      <c r="F9" s="168"/>
      <c r="G9" s="168"/>
      <c r="H9" s="168"/>
      <c r="I9" s="168"/>
      <c r="J9" s="168"/>
      <c r="K9" s="168"/>
      <c r="L9" s="168"/>
      <c r="M9" s="558" t="s">
        <v>289</v>
      </c>
      <c r="N9" s="558"/>
    </row>
    <row r="10" spans="1:19" ht="14.25" customHeight="1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</row>
    <row r="11" spans="1:19">
      <c r="A11" s="560" t="s">
        <v>290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168"/>
      <c r="N11" s="168"/>
    </row>
    <row r="12" spans="1:19">
      <c r="M12" s="557"/>
      <c r="N12" s="557"/>
    </row>
    <row r="13" spans="1:19">
      <c r="D13" s="511" t="s">
        <v>291</v>
      </c>
      <c r="E13" s="552"/>
    </row>
    <row r="14" spans="1:19">
      <c r="D14" s="170"/>
      <c r="E14" s="171"/>
    </row>
    <row r="15" spans="1:19">
      <c r="J15" s="172"/>
      <c r="N15" s="173" t="s">
        <v>260</v>
      </c>
      <c r="P15" s="174"/>
      <c r="Q15" s="174"/>
      <c r="R15" s="174"/>
      <c r="S15" s="174"/>
    </row>
    <row r="16" spans="1:19">
      <c r="A16" s="175"/>
      <c r="B16" s="176"/>
      <c r="C16" s="176"/>
      <c r="D16" s="177"/>
      <c r="E16" s="544" t="s">
        <v>261</v>
      </c>
      <c r="F16" s="553"/>
      <c r="G16" s="545"/>
      <c r="H16" s="178" t="s">
        <v>262</v>
      </c>
      <c r="I16" s="177"/>
      <c r="J16" s="544" t="s">
        <v>263</v>
      </c>
      <c r="K16" s="545"/>
      <c r="L16" s="521"/>
      <c r="M16" s="554"/>
      <c r="N16" s="179" t="s">
        <v>264</v>
      </c>
      <c r="P16" s="174"/>
      <c r="Q16" s="174"/>
      <c r="R16" s="174"/>
      <c r="S16" s="174"/>
    </row>
    <row r="17" spans="1:19">
      <c r="A17" s="180"/>
      <c r="B17" s="555" t="s">
        <v>265</v>
      </c>
      <c r="C17" s="555"/>
      <c r="D17" s="181"/>
      <c r="E17" s="549" t="s">
        <v>266</v>
      </c>
      <c r="F17" s="556"/>
      <c r="G17" s="550"/>
      <c r="H17" s="546" t="s">
        <v>267</v>
      </c>
      <c r="I17" s="547"/>
      <c r="J17" s="546" t="s">
        <v>268</v>
      </c>
      <c r="K17" s="547"/>
      <c r="L17" s="546" t="s">
        <v>269</v>
      </c>
      <c r="M17" s="548"/>
      <c r="N17" s="182" t="s">
        <v>270</v>
      </c>
      <c r="P17" s="183"/>
      <c r="Q17" s="174"/>
      <c r="R17" s="174"/>
      <c r="S17" s="174"/>
    </row>
    <row r="18" spans="1:19">
      <c r="A18" s="180"/>
      <c r="B18" s="174"/>
      <c r="C18" s="174"/>
      <c r="D18" s="181"/>
      <c r="E18" s="542" t="s">
        <v>271</v>
      </c>
      <c r="F18" s="544" t="s">
        <v>272</v>
      </c>
      <c r="G18" s="545"/>
      <c r="H18" s="546" t="s">
        <v>273</v>
      </c>
      <c r="I18" s="547"/>
      <c r="J18" s="184" t="s">
        <v>274</v>
      </c>
      <c r="K18" s="181"/>
      <c r="L18" s="546" t="s">
        <v>268</v>
      </c>
      <c r="M18" s="548"/>
      <c r="N18" s="182" t="s">
        <v>273</v>
      </c>
      <c r="P18" s="174"/>
      <c r="Q18" s="183"/>
      <c r="R18" s="183"/>
      <c r="S18" s="174"/>
    </row>
    <row r="19" spans="1:19">
      <c r="A19" s="185"/>
      <c r="B19" s="167"/>
      <c r="C19" s="167"/>
      <c r="D19" s="186"/>
      <c r="E19" s="543"/>
      <c r="F19" s="549" t="s">
        <v>275</v>
      </c>
      <c r="G19" s="550"/>
      <c r="H19" s="549" t="s">
        <v>276</v>
      </c>
      <c r="I19" s="550"/>
      <c r="J19" s="549" t="s">
        <v>276</v>
      </c>
      <c r="K19" s="550"/>
      <c r="L19" s="523"/>
      <c r="M19" s="551"/>
      <c r="N19" s="182" t="s">
        <v>276</v>
      </c>
      <c r="P19" s="174"/>
      <c r="Q19" s="174"/>
      <c r="R19" s="174"/>
      <c r="S19" s="174"/>
    </row>
    <row r="20" spans="1:19">
      <c r="A20" s="536" t="s">
        <v>277</v>
      </c>
      <c r="B20" s="537"/>
      <c r="C20" s="537"/>
      <c r="D20" s="538"/>
      <c r="E20" s="512" t="s">
        <v>278</v>
      </c>
      <c r="F20" s="521" t="s">
        <v>278</v>
      </c>
      <c r="G20" s="522"/>
      <c r="H20" s="521" t="s">
        <v>278</v>
      </c>
      <c r="I20" s="522"/>
      <c r="J20" s="521" t="s">
        <v>278</v>
      </c>
      <c r="K20" s="522"/>
      <c r="L20" s="521" t="s">
        <v>278</v>
      </c>
      <c r="M20" s="522"/>
      <c r="N20" s="512"/>
      <c r="P20" s="174"/>
      <c r="Q20" s="174"/>
      <c r="R20" s="174"/>
      <c r="S20" s="174"/>
    </row>
    <row r="21" spans="1:19" ht="11.25" customHeight="1">
      <c r="A21" s="539"/>
      <c r="B21" s="540"/>
      <c r="C21" s="540"/>
      <c r="D21" s="541"/>
      <c r="E21" s="520"/>
      <c r="F21" s="523"/>
      <c r="G21" s="524"/>
      <c r="H21" s="523"/>
      <c r="I21" s="524"/>
      <c r="J21" s="523"/>
      <c r="K21" s="524"/>
      <c r="L21" s="523"/>
      <c r="M21" s="524"/>
      <c r="N21" s="520"/>
    </row>
    <row r="22" spans="1:19" ht="24.75" customHeight="1">
      <c r="A22" s="530" t="s">
        <v>279</v>
      </c>
      <c r="B22" s="531"/>
      <c r="C22" s="531"/>
      <c r="D22" s="532"/>
      <c r="E22" s="187">
        <v>14700</v>
      </c>
      <c r="F22" s="521">
        <v>3200</v>
      </c>
      <c r="G22" s="522"/>
      <c r="H22" s="521">
        <f>1500+300+599.5+600+300</f>
        <v>3299.5</v>
      </c>
      <c r="I22" s="522"/>
      <c r="J22" s="521">
        <f>1142.66+300+170.86+600+120.52+600+300</f>
        <v>3234.04</v>
      </c>
      <c r="K22" s="522"/>
      <c r="L22" s="521">
        <f>J22</f>
        <v>3234.04</v>
      </c>
      <c r="M22" s="522"/>
      <c r="N22" s="187">
        <f>H22-J22</f>
        <v>65.460000000000036</v>
      </c>
    </row>
    <row r="23" spans="1:19" ht="25.5" customHeight="1">
      <c r="A23" s="530" t="s">
        <v>280</v>
      </c>
      <c r="B23" s="531"/>
      <c r="C23" s="531"/>
      <c r="D23" s="532"/>
      <c r="E23" s="187"/>
      <c r="F23" s="521"/>
      <c r="G23" s="522"/>
      <c r="H23" s="521"/>
      <c r="I23" s="522"/>
      <c r="J23" s="521"/>
      <c r="K23" s="522"/>
      <c r="L23" s="521"/>
      <c r="M23" s="522"/>
      <c r="N23" s="187">
        <f>(H23-J23)</f>
        <v>0</v>
      </c>
    </row>
    <row r="24" spans="1:19" ht="26.25" customHeight="1">
      <c r="A24" s="533" t="s">
        <v>281</v>
      </c>
      <c r="B24" s="534"/>
      <c r="C24" s="534"/>
      <c r="D24" s="535"/>
      <c r="E24" s="187">
        <v>28300</v>
      </c>
      <c r="F24" s="521">
        <v>5500</v>
      </c>
      <c r="G24" s="522"/>
      <c r="H24" s="521">
        <f>2598.41+1449.27+861.53+1948.59+222.79</f>
        <v>7080.59</v>
      </c>
      <c r="I24" s="522"/>
      <c r="J24" s="521">
        <f>1533.99+487.92+1057.88+171.89+475.5+502.22</f>
        <v>4229.3999999999996</v>
      </c>
      <c r="K24" s="522"/>
      <c r="L24" s="521">
        <f>J24</f>
        <v>4229.3999999999996</v>
      </c>
      <c r="M24" s="522"/>
      <c r="N24" s="187">
        <f>(H24-J24)</f>
        <v>2851.1900000000005</v>
      </c>
    </row>
    <row r="25" spans="1:19" ht="26.25" customHeight="1">
      <c r="A25" s="525" t="s">
        <v>282</v>
      </c>
      <c r="B25" s="526"/>
      <c r="C25" s="526"/>
      <c r="D25" s="527"/>
      <c r="E25" s="187"/>
      <c r="F25" s="528"/>
      <c r="G25" s="529"/>
      <c r="H25" s="528"/>
      <c r="I25" s="529"/>
      <c r="J25" s="528"/>
      <c r="K25" s="529"/>
      <c r="L25" s="528"/>
      <c r="M25" s="529"/>
      <c r="N25" s="187">
        <f>(H25-J25)</f>
        <v>0</v>
      </c>
    </row>
    <row r="26" spans="1:19" ht="24.75" customHeight="1">
      <c r="A26" s="525" t="s">
        <v>283</v>
      </c>
      <c r="B26" s="526"/>
      <c r="C26" s="526"/>
      <c r="D26" s="527"/>
      <c r="E26" s="187"/>
      <c r="F26" s="528"/>
      <c r="G26" s="529"/>
      <c r="H26" s="528"/>
      <c r="I26" s="529"/>
      <c r="J26" s="528"/>
      <c r="K26" s="529"/>
      <c r="L26" s="528"/>
      <c r="M26" s="529"/>
      <c r="N26" s="187">
        <f>(H26-J26)</f>
        <v>0</v>
      </c>
    </row>
    <row r="27" spans="1:19">
      <c r="A27" s="514" t="s">
        <v>284</v>
      </c>
      <c r="B27" s="515"/>
      <c r="C27" s="515"/>
      <c r="D27" s="516"/>
      <c r="E27" s="512">
        <f>(E22+E23+E24+E26)</f>
        <v>43000</v>
      </c>
      <c r="F27" s="521">
        <f>(F22+F23+F24+F26)</f>
        <v>8700</v>
      </c>
      <c r="G27" s="522"/>
      <c r="H27" s="521">
        <f>(H22+H23+H24+H26)</f>
        <v>10380.09</v>
      </c>
      <c r="I27" s="522"/>
      <c r="J27" s="521">
        <f>(J22+J23+J24+J26)</f>
        <v>7463.44</v>
      </c>
      <c r="K27" s="522"/>
      <c r="L27" s="521">
        <f>(L22+L23+L24+L26)</f>
        <v>7463.44</v>
      </c>
      <c r="M27" s="522"/>
      <c r="N27" s="512" t="s">
        <v>278</v>
      </c>
    </row>
    <row r="28" spans="1:19" ht="11.25" customHeight="1">
      <c r="A28" s="517"/>
      <c r="B28" s="518"/>
      <c r="C28" s="518"/>
      <c r="D28" s="519"/>
      <c r="E28" s="513"/>
      <c r="F28" s="523"/>
      <c r="G28" s="524"/>
      <c r="H28" s="523"/>
      <c r="I28" s="524"/>
      <c r="J28" s="523"/>
      <c r="K28" s="524"/>
      <c r="L28" s="523"/>
      <c r="M28" s="524"/>
      <c r="N28" s="513"/>
    </row>
    <row r="29" spans="1:19">
      <c r="A29" s="514" t="s">
        <v>285</v>
      </c>
      <c r="B29" s="515"/>
      <c r="C29" s="515"/>
      <c r="D29" s="516"/>
      <c r="E29" s="512" t="s">
        <v>278</v>
      </c>
      <c r="F29" s="521" t="s">
        <v>278</v>
      </c>
      <c r="G29" s="522"/>
      <c r="H29" s="521" t="s">
        <v>278</v>
      </c>
      <c r="I29" s="522"/>
      <c r="J29" s="521" t="s">
        <v>278</v>
      </c>
      <c r="K29" s="522"/>
      <c r="L29" s="521" t="s">
        <v>278</v>
      </c>
      <c r="M29" s="522"/>
      <c r="N29" s="512">
        <f>(N22+N23+N24+N26)</f>
        <v>2916.6500000000005</v>
      </c>
    </row>
    <row r="30" spans="1:19">
      <c r="A30" s="517"/>
      <c r="B30" s="518"/>
      <c r="C30" s="518"/>
      <c r="D30" s="519"/>
      <c r="E30" s="520"/>
      <c r="F30" s="523"/>
      <c r="G30" s="524"/>
      <c r="H30" s="523"/>
      <c r="I30" s="524"/>
      <c r="J30" s="523"/>
      <c r="K30" s="524"/>
      <c r="L30" s="523"/>
      <c r="M30" s="524"/>
      <c r="N30" s="520"/>
    </row>
    <row r="31" spans="1:19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</row>
    <row r="32" spans="1:19">
      <c r="A32" s="509" t="s">
        <v>286</v>
      </c>
      <c r="B32" s="509"/>
      <c r="C32" s="509"/>
      <c r="D32" s="174"/>
      <c r="E32" s="174"/>
      <c r="F32" s="174"/>
      <c r="G32" s="165"/>
      <c r="H32" s="510"/>
      <c r="I32" s="510"/>
      <c r="J32" s="165"/>
      <c r="K32" s="511" t="s">
        <v>235</v>
      </c>
      <c r="L32" s="510"/>
      <c r="M32" s="510"/>
      <c r="N32" s="510"/>
    </row>
    <row r="33" spans="1:14">
      <c r="A33" s="174"/>
      <c r="B33" s="174"/>
      <c r="C33" s="174"/>
      <c r="D33" s="174"/>
      <c r="E33" s="174"/>
      <c r="F33" s="174"/>
      <c r="G33" s="165"/>
      <c r="H33" s="508" t="s">
        <v>237</v>
      </c>
      <c r="I33" s="508"/>
      <c r="J33" s="165"/>
      <c r="K33" s="508" t="s">
        <v>238</v>
      </c>
      <c r="L33" s="508"/>
      <c r="M33" s="508"/>
      <c r="N33" s="508"/>
    </row>
    <row r="34" spans="1:14">
      <c r="A34" s="174"/>
      <c r="B34" s="174"/>
      <c r="C34" s="174"/>
      <c r="D34" s="174"/>
      <c r="E34" s="174"/>
      <c r="F34" s="174"/>
      <c r="G34" s="188"/>
      <c r="H34" s="188"/>
      <c r="I34" s="188"/>
      <c r="J34" s="188"/>
      <c r="K34" s="188"/>
      <c r="L34" s="188"/>
      <c r="M34" s="188"/>
      <c r="N34" s="188"/>
    </row>
    <row r="35" spans="1:14">
      <c r="A35" s="509" t="s">
        <v>287</v>
      </c>
      <c r="B35" s="509"/>
      <c r="C35" s="509"/>
      <c r="D35" s="509"/>
      <c r="E35" s="174"/>
      <c r="F35" s="174"/>
      <c r="G35" s="165"/>
      <c r="H35" s="510"/>
      <c r="I35" s="510"/>
      <c r="J35" s="165"/>
      <c r="K35" s="511" t="s">
        <v>240</v>
      </c>
      <c r="L35" s="510"/>
      <c r="M35" s="510"/>
      <c r="N35" s="510"/>
    </row>
    <row r="36" spans="1:14">
      <c r="A36" s="174"/>
      <c r="B36" s="174"/>
      <c r="C36" s="174"/>
      <c r="D36" s="174"/>
      <c r="E36" s="174"/>
      <c r="F36" s="174"/>
      <c r="G36" s="165" t="s">
        <v>288</v>
      </c>
      <c r="H36" s="508" t="s">
        <v>237</v>
      </c>
      <c r="I36" s="508"/>
      <c r="J36" s="165"/>
      <c r="K36" s="508" t="s">
        <v>238</v>
      </c>
      <c r="L36" s="508"/>
      <c r="M36" s="508"/>
      <c r="N36" s="508"/>
    </row>
    <row r="37" spans="1:14">
      <c r="H37" s="189"/>
    </row>
  </sheetData>
  <mergeCells count="79">
    <mergeCell ref="M12:N12"/>
    <mergeCell ref="B5:E5"/>
    <mergeCell ref="B8:E8"/>
    <mergeCell ref="B9:E9"/>
    <mergeCell ref="M9:N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.70866141732283472" right="0.11811023622047245" top="0.74803149606299213" bottom="0.15748031496062992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F 2 suv</vt:lpstr>
      <vt:lpstr>F 2 suv.</vt:lpstr>
      <vt:lpstr>F 2 SB 9211</vt:lpstr>
      <vt:lpstr>F 2 SB 1.3.3.22</vt:lpstr>
      <vt:lpstr>F 2 SB 1.4.4.28</vt:lpstr>
      <vt:lpstr>F 2 SB 9611</vt:lpstr>
      <vt:lpstr>F 2 ML</vt:lpstr>
      <vt:lpstr>F 2 S</vt:lpstr>
      <vt:lpstr>Pažyma apie pajamas</vt:lpstr>
      <vt:lpstr>F S7</vt:lpstr>
      <vt:lpstr>9 priedas</vt:lpstr>
      <vt:lpstr>9 priedo pažyma</vt:lpstr>
      <vt:lpstr>Sukauptų FS pažyma</vt:lpstr>
      <vt:lpstr>Gautų FS pažyma</vt:lpstr>
      <vt:lpstr>Kontingentai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2020-04-07T12:45:11Z</cp:lastPrinted>
  <dcterms:created xsi:type="dcterms:W3CDTF">2019-01-14T20:28:53Z</dcterms:created>
  <dcterms:modified xsi:type="dcterms:W3CDTF">2020-07-08T11:47:26Z</dcterms:modified>
</cp:coreProperties>
</file>